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nfilesv\90000000上下水道部\旧　下水道課ファイルサーバー\200-150 経営比較分析関係\R2公営企業に係る「経営比較分析表」の分析調査（3.1.14）\02　県回答\"/>
    </mc:Choice>
  </mc:AlternateContent>
  <workbookProtection workbookAlgorithmName="SHA-512" workbookHashValue="vETVFh6+w2777sazlmRhzz0VehymaiBoH5h48FRjiu0wKxshXElNd5tUkud5mdcOAvaezD9nzw2FH39czZ4LdQ==" workbookSaltValue="QTbm+WNfpjOxt4QSFqyGBQ==" workbookSpinCount="100000" lockStructure="1"/>
  <bookViews>
    <workbookView xWindow="0" yWindow="0" windowWidth="28800" windowHeight="122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<sst xmlns="http://schemas.openxmlformats.org/spreadsheetml/2006/main" count="236" uniqueCount="123">
  <si>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</si>
  <si>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</si>
  <si>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</si>
  <si>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</si>
  <si>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</si>
  <si>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</si>
  <si>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</si>
  <si>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</si>
  <si>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</si>
  <si>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</si>
  <si>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</si>
  <si>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</si>
  <si>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</si>
  <si>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</si>
  <si>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</si>
  <si>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</si>
  <si>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</si>
  <si>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</si>
  <si>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</si>
  <si>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</si>
  <si>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</si>
  <si>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</si>
  <si>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</si>
  <si>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</si>
  <si>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</si>
  <si>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</si>
  <si>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</si>
  <si>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</si>
  <si>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</si>
  <si>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</si>
  <si>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</si>
  <si>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</si>
  <si>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</si>
  <si>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</si>
  <si>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</si>
  <si>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</si>
  <si>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</si>
  <si>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</si>
  <si>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</si>
  <si>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</si>
  <si>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</si>
  <si>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</si>
  <si>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</si>
  <si>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</si>
  <si>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</si>
  <si>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</si>
  <si>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</si>
  <si>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</si>
  <si>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</si>
  <si>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</si>
  <si>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</si>
  <si>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</si>
  <si>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</si>
  <si>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</si>
  <si>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</si>
  <si>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</si>
  <si>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</si>
  <si>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</si>
  <si>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</si>
  <si>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</si>
  <si>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</si>
  <si>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</si>
  <si>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</si>
  <si>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</si>
  <si>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</si>
  <si>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</si>
  <si>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</si>
  <si>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</si>
  <si>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</si>
  <si>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</si>
  <si>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</si>
  <si>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</si>
  <si>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</si>
  <si>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</si>
  <si>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</si>
  <si>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</si>
  <si>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</si>
  <si>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</si>
  <si>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</si>
  <si>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</si>
  <si>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</si>
  <si>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</si>
  <si>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</si>
  <si>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</si>
  <si>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</si>
  <si>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</si>
  <si>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</si>
  <si>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</si>
  <si>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</si>
  <si>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</si>
  <si>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</si>
  <si>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</si>
  <si>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</si>
  <si>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</si>
  <si>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</si>
  <si>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</si>
  <si>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</si>
  <si>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</si>
  <si>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</si>
  <si>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</si>
  <si>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</si>
  <si>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</si>
  <si>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</si>
  <si>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</si>
  <si>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</si>
  <si>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</si>
  <si>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</si>
  <si>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</si>
  <si>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</si>
  <si>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</si>
  <si>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</si>
  <si>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</si>
  <si>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</si>
  <si>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</si>
  <si>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</si>
  <si>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</si>
  <si>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</si>
  <si>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</si>
  <si>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</si>
  <si>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</si>
  <si>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現在まで管渠の更新は実施していないものの、管渠敷設から40年を経過する処理区もある状況から、今後はストックマネジメントの手法を取り入れ、施設の点検・調査計画及び改修・修繕計画を明確化し、持続的な下水道サービスの提供や更新費用の平準化に取り組む必要があると考える。</t>
    <phoneticPr fontId="4"/>
  </si>
  <si>
    <t>①収益的収支比率
　前年度と比べ2.67ポイント下回っている。総収益のうち県補助金及び令和２年度からの地方公営企業法適用に伴う打切決算（以下「打切決算」という。）に伴い下水道使用料が減少したことが主な要因となっている。
④企業債残高対事業規模比率
　前年度と比べ比率が上回っており、地方債に対する一般会計負担額が減少したことが主な要因となっている。
⑤経費回収率　⑥汚水処理原価
　回収率は前年度に比べ4.39ポイント上回っている。地方債償還金の増加が主な要因となっている。汚水処理原価は前年度を54.96円下回っている。維持管理費の割合が減少しているが、汚水処理費用を使用料で賄えていない状況となっている。
⑦施設利用率
　利用率が前年度から0.3ポイント上回っている。晴天時における汚水処理水量が増加したことが主な要因と考えられる。
⑧水洗化率
　前年度から0.86ポイント上回っている。排水区域における水洗化人口の割合が増加したが、未だ類似団体の平均を下回っている状況にある。
　総合的な分析において、令和元年度は打切決算のため前年度以前との比較・分析は難しいが、企業債残高対事業規模比率以外は類似団体の平均を下回っていることから、今後も引き続き、接続促進による水洗化率向上や経営改善に努める必要があると考える。</t>
    <rPh sb="37" eb="38">
      <t>ケン</t>
    </rPh>
    <rPh sb="38" eb="41">
      <t>ホジョキン</t>
    </rPh>
    <rPh sb="41" eb="42">
      <t>オヨ</t>
    </rPh>
    <rPh sb="82" eb="83">
      <t>トモナ</t>
    </rPh>
    <rPh sb="209" eb="210">
      <t>ウエ</t>
    </rPh>
    <rPh sb="216" eb="218">
      <t>チホウ</t>
    </rPh>
    <rPh sb="218" eb="219">
      <t>サイ</t>
    </rPh>
    <rPh sb="219" eb="221">
      <t>ショウカン</t>
    </rPh>
    <rPh sb="221" eb="222">
      <t>キン</t>
    </rPh>
    <rPh sb="223" eb="225">
      <t>ゾウカ</t>
    </rPh>
    <rPh sb="254" eb="255">
      <t>シタ</t>
    </rPh>
    <rPh sb="329" eb="330">
      <t>ウエ</t>
    </rPh>
    <rPh sb="336" eb="338">
      <t>セイテン</t>
    </rPh>
    <rPh sb="338" eb="339">
      <t>ジ</t>
    </rPh>
    <rPh sb="350" eb="352">
      <t>ゾウカ</t>
    </rPh>
    <rPh sb="478" eb="480">
      <t>ブンセキ</t>
    </rPh>
    <rPh sb="486" eb="488">
      <t>キギョウ</t>
    </rPh>
    <rPh sb="488" eb="489">
      <t>サイ</t>
    </rPh>
    <rPh sb="489" eb="491">
      <t>ザンダカ</t>
    </rPh>
    <rPh sb="491" eb="492">
      <t>タイ</t>
    </rPh>
    <rPh sb="492" eb="494">
      <t>ジギョウ</t>
    </rPh>
    <rPh sb="494" eb="496">
      <t>キボ</t>
    </rPh>
    <rPh sb="496" eb="498">
      <t>ヒリツ</t>
    </rPh>
    <rPh sb="542" eb="544">
      <t>ケイエイ</t>
    </rPh>
    <rPh sb="544" eb="546">
      <t>カイゼン</t>
    </rPh>
    <phoneticPr fontId="4"/>
  </si>
  <si>
    <t>　本市の農業集落排水事業整備は、昭和49年度の事業採択から平成29年度の整備完了までに、26地区24処理場を整備した。
　管理面では、令和２年度から地方公営企業法を適用した。ストックマネジメントの手法を取り入れ、施設の機能強化対策を進めることや、近接する公共下水道施設への接続についても検討する。
　健全な下水道事業の経営に向けた水洗化率の向上については、現在実施している水洗化の融資あっせん制度や排水設備工事補助金制度を継続し、市民の負担軽減を図りながら水洗化率の向上に努める。併せて、現行使用料体系と施設管理費等を分析しながら、適正時期の使用料の改定に向けても検討する。</t>
    <rPh sb="268" eb="270">
      <t>ジキ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</si>
</sst>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70-479C-8AD5-64AF27196E1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0.44</c:v>
                </c:pt>
                <c:pt idx="3">
                  <c:v>0.04</c:v>
                </c:pt>
                <c:pt idx="4">
                  <c:v>0.02</c:v>
                </c:pt>
              </c:numCache>
            </c:numRef>
          </c:val>
          <c:smooth val="0"/>
          <c:extLst>
            <c:ext xmlns:c16="http://schemas.microsoft.com/office/drawing/2014/chart" uri="{C3380CC4-5D6E-409C-BE32-E72D297353CC}">
              <c16:uniqueId val="{00000001-5870-479C-8AD5-64AF27196E1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42.04</c:v>
                </c:pt>
                <c:pt idx="1">
                  <c:v>41.26</c:v>
                </c:pt>
                <c:pt idx="2">
                  <c:v>42</c:v>
                </c:pt>
                <c:pt idx="3">
                  <c:v>41.84</c:v>
                </c:pt>
                <c:pt idx="4">
                  <c:v>42.14</c:v>
                </c:pt>
              </c:numCache>
            </c:numRef>
          </c:val>
          <c:extLst>
            <c:ext xmlns:c16="http://schemas.microsoft.com/office/drawing/2014/chart" uri="{C3380CC4-5D6E-409C-BE32-E72D297353CC}">
              <c16:uniqueId val="{00000000-FC3A-4197-AAA1-C48EDBAF4C0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56.01</c:v>
                </c:pt>
                <c:pt idx="3">
                  <c:v>56.72</c:v>
                </c:pt>
                <c:pt idx="4">
                  <c:v>54.06</c:v>
                </c:pt>
              </c:numCache>
            </c:numRef>
          </c:val>
          <c:smooth val="0"/>
          <c:extLst>
            <c:ext xmlns:c16="http://schemas.microsoft.com/office/drawing/2014/chart" uri="{C3380CC4-5D6E-409C-BE32-E72D297353CC}">
              <c16:uniqueId val="{00000001-FC3A-4197-AAA1-C48EDBAF4C0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77.260000000000005</c:v>
                </c:pt>
                <c:pt idx="1">
                  <c:v>77.52</c:v>
                </c:pt>
                <c:pt idx="2">
                  <c:v>78.42</c:v>
                </c:pt>
                <c:pt idx="3">
                  <c:v>79.099999999999994</c:v>
                </c:pt>
                <c:pt idx="4">
                  <c:v>79.959999999999994</c:v>
                </c:pt>
              </c:numCache>
            </c:numRef>
          </c:val>
          <c:extLst>
            <c:ext xmlns:c16="http://schemas.microsoft.com/office/drawing/2014/chart" uri="{C3380CC4-5D6E-409C-BE32-E72D297353CC}">
              <c16:uniqueId val="{00000000-D32B-4D10-9DC0-8BBF356FA1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89.77</c:v>
                </c:pt>
                <c:pt idx="3">
                  <c:v>90.04</c:v>
                </c:pt>
                <c:pt idx="4">
                  <c:v>90.11</c:v>
                </c:pt>
              </c:numCache>
            </c:numRef>
          </c:val>
          <c:smooth val="0"/>
          <c:extLst>
            <c:ext xmlns:c16="http://schemas.microsoft.com/office/drawing/2014/chart" uri="{C3380CC4-5D6E-409C-BE32-E72D297353CC}">
              <c16:uniqueId val="{00000001-D32B-4D10-9DC0-8BBF356FA1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87.52</c:v>
                </c:pt>
                <c:pt idx="1">
                  <c:v>78.11</c:v>
                </c:pt>
                <c:pt idx="2">
                  <c:v>73.819999999999993</c:v>
                </c:pt>
                <c:pt idx="3">
                  <c:v>72.78</c:v>
                </c:pt>
                <c:pt idx="4">
                  <c:v>70.11</c:v>
                </c:pt>
              </c:numCache>
            </c:numRef>
          </c:val>
          <c:extLst>
            <c:ext xmlns:c16="http://schemas.microsoft.com/office/drawing/2014/chart" uri="{C3380CC4-5D6E-409C-BE32-E72D297353CC}">
              <c16:uniqueId val="{00000000-3612-42DC-A267-1850E73DF22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12-42DC-A267-1850E73DF22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32-4672-A3A0-DD9AA7B2CB2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32-4672-A3A0-DD9AA7B2CB2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3C-4273-90BD-494EB235916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3C-4273-90BD-494EB235916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22-429D-B88C-6F4791ACBE9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22-429D-B88C-6F4791ACBE9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CA-4FE8-914E-556D509D96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CA-4FE8-914E-556D509D96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1332.2</c:v>
                </c:pt>
                <c:pt idx="1">
                  <c:v>660.1</c:v>
                </c:pt>
                <c:pt idx="2">
                  <c:v>900.16</c:v>
                </c:pt>
                <c:pt idx="3">
                  <c:v>382.83</c:v>
                </c:pt>
                <c:pt idx="4">
                  <c:v>547.24</c:v>
                </c:pt>
              </c:numCache>
            </c:numRef>
          </c:val>
          <c:extLst>
            <c:ext xmlns:c16="http://schemas.microsoft.com/office/drawing/2014/chart" uri="{C3380CC4-5D6E-409C-BE32-E72D297353CC}">
              <c16:uniqueId val="{00000000-0195-49BE-935D-98F97D540F0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684.74</c:v>
                </c:pt>
                <c:pt idx="3">
                  <c:v>654.91999999999996</c:v>
                </c:pt>
                <c:pt idx="4">
                  <c:v>654.71</c:v>
                </c:pt>
              </c:numCache>
            </c:numRef>
          </c:val>
          <c:smooth val="0"/>
          <c:extLst>
            <c:ext xmlns:c16="http://schemas.microsoft.com/office/drawing/2014/chart" uri="{C3380CC4-5D6E-409C-BE32-E72D297353CC}">
              <c16:uniqueId val="{00000001-0195-49BE-935D-98F97D540F0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33.659999999999997</c:v>
                </c:pt>
                <c:pt idx="1">
                  <c:v>51.49</c:v>
                </c:pt>
                <c:pt idx="2">
                  <c:v>44.67</c:v>
                </c:pt>
                <c:pt idx="3">
                  <c:v>47.78</c:v>
                </c:pt>
                <c:pt idx="4">
                  <c:v>52.17</c:v>
                </c:pt>
              </c:numCache>
            </c:numRef>
          </c:val>
          <c:extLst>
            <c:ext xmlns:c16="http://schemas.microsoft.com/office/drawing/2014/chart" uri="{C3380CC4-5D6E-409C-BE32-E72D297353CC}">
              <c16:uniqueId val="{00000000-1DD2-41F3-9D7B-4BAC7C57893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65.33</c:v>
                </c:pt>
                <c:pt idx="3">
                  <c:v>65.39</c:v>
                </c:pt>
                <c:pt idx="4">
                  <c:v>65.37</c:v>
                </c:pt>
              </c:numCache>
            </c:numRef>
          </c:val>
          <c:smooth val="0"/>
          <c:extLst>
            <c:ext xmlns:c16="http://schemas.microsoft.com/office/drawing/2014/chart" uri="{C3380CC4-5D6E-409C-BE32-E72D297353CC}">
              <c16:uniqueId val="{00000001-1DD2-41F3-9D7B-4BAC7C57893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494.1</c:v>
                </c:pt>
                <c:pt idx="1">
                  <c:v>324.8</c:v>
                </c:pt>
                <c:pt idx="2">
                  <c:v>375.73</c:v>
                </c:pt>
                <c:pt idx="3">
                  <c:v>351.43</c:v>
                </c:pt>
                <c:pt idx="4">
                  <c:v>296.47000000000003</c:v>
                </c:pt>
              </c:numCache>
            </c:numRef>
          </c:val>
          <c:extLst>
            <c:ext xmlns:c16="http://schemas.microsoft.com/office/drawing/2014/chart" uri="{C3380CC4-5D6E-409C-BE32-E72D297353CC}">
              <c16:uniqueId val="{00000000-0742-43F4-8F86-48A148C5C4F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227.43</c:v>
                </c:pt>
                <c:pt idx="3">
                  <c:v>230.88</c:v>
                </c:pt>
                <c:pt idx="4">
                  <c:v>228.99</c:v>
                </c:pt>
              </c:numCache>
            </c:numRef>
          </c:val>
          <c:smooth val="0"/>
          <c:extLst>
            <c:ext xmlns:c16="http://schemas.microsoft.com/office/drawing/2014/chart" uri="{C3380CC4-5D6E-409C-BE32-E72D297353CC}">
              <c16:uniqueId val="{00000001-0742-43F4-8F86-48A148C5C4F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34" zoomScale="130" zoomScaleNormal="13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登米市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78596</v>
      </c>
      <c r="AM8" s="51"/>
      <c r="AN8" s="51"/>
      <c r="AO8" s="51"/>
      <c r="AP8" s="51"/>
      <c r="AQ8" s="51"/>
      <c r="AR8" s="51"/>
      <c r="AS8" s="51"/>
      <c r="AT8" s="46">
        <f>データ!T6</f>
        <v>536.12</v>
      </c>
      <c r="AU8" s="46"/>
      <c r="AV8" s="46"/>
      <c r="AW8" s="46"/>
      <c r="AX8" s="46"/>
      <c r="AY8" s="46"/>
      <c r="AZ8" s="46"/>
      <c r="BA8" s="46"/>
      <c r="BB8" s="46">
        <f>データ!U6</f>
        <v>146.6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29.82</v>
      </c>
      <c r="Q10" s="46"/>
      <c r="R10" s="46"/>
      <c r="S10" s="46"/>
      <c r="T10" s="46"/>
      <c r="U10" s="46"/>
      <c r="V10" s="46"/>
      <c r="W10" s="46">
        <f>データ!Q6</f>
        <v>91.49</v>
      </c>
      <c r="X10" s="46"/>
      <c r="Y10" s="46"/>
      <c r="Z10" s="46"/>
      <c r="AA10" s="46"/>
      <c r="AB10" s="46"/>
      <c r="AC10" s="46"/>
      <c r="AD10" s="51">
        <f>データ!R6</f>
        <v>3141</v>
      </c>
      <c r="AE10" s="51"/>
      <c r="AF10" s="51"/>
      <c r="AG10" s="51"/>
      <c r="AH10" s="51"/>
      <c r="AI10" s="51"/>
      <c r="AJ10" s="51"/>
      <c r="AK10" s="2"/>
      <c r="AL10" s="51">
        <f>データ!V6</f>
        <v>23244</v>
      </c>
      <c r="AM10" s="51"/>
      <c r="AN10" s="51"/>
      <c r="AO10" s="51"/>
      <c r="AP10" s="51"/>
      <c r="AQ10" s="51"/>
      <c r="AR10" s="51"/>
      <c r="AS10" s="51"/>
      <c r="AT10" s="46">
        <f>データ!W6</f>
        <v>20.93</v>
      </c>
      <c r="AU10" s="46"/>
      <c r="AV10" s="46"/>
      <c r="AW10" s="46"/>
      <c r="AX10" s="46"/>
      <c r="AY10" s="46"/>
      <c r="AZ10" s="46"/>
      <c r="BA10" s="46"/>
      <c r="BB10" s="46">
        <f>データ!X6</f>
        <v>1110.56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122</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46</v>
      </c>
      <c r="O86" s="26" t="str">
        <f>データ!EO6</f>
        <v>【0.02】</v>
      </c>
    </row>
  </sheetData>
  <sheetProtection algorithmName="SHA-512" hashValue="Wq+imzayQKMBuZY6GEMvsf/YDe49KTiYJTDEFMKcEvCb/6Q7AVUm8QQZkOcnADk5+/kkwIsUDxbGJr7P0ehmYQ==" saltValue="sXBxtZOz4sbG2CYz1CPU5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7" t="s">
        <v>56</v>
      </c>
      <c r="I3" s="78"/>
      <c r="J3" s="78"/>
      <c r="K3" s="78"/>
      <c r="L3" s="78"/>
      <c r="M3" s="78"/>
      <c r="N3" s="78"/>
      <c r="O3" s="78"/>
      <c r="P3" s="78"/>
      <c r="Q3" s="78"/>
      <c r="R3" s="78"/>
      <c r="S3" s="78"/>
      <c r="T3" s="78"/>
      <c r="U3" s="78"/>
      <c r="V3" s="78"/>
      <c r="W3" s="78"/>
      <c r="X3" s="79"/>
      <c r="Y3" s="83" t="s">
        <v>57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59</v>
      </c>
      <c r="B4" s="30"/>
      <c r="C4" s="30"/>
      <c r="D4" s="30"/>
      <c r="E4" s="30"/>
      <c r="F4" s="30"/>
      <c r="G4" s="30"/>
      <c r="H4" s="80"/>
      <c r="I4" s="81"/>
      <c r="J4" s="81"/>
      <c r="K4" s="81"/>
      <c r="L4" s="81"/>
      <c r="M4" s="81"/>
      <c r="N4" s="81"/>
      <c r="O4" s="81"/>
      <c r="P4" s="81"/>
      <c r="Q4" s="81"/>
      <c r="R4" s="81"/>
      <c r="S4" s="81"/>
      <c r="T4" s="81"/>
      <c r="U4" s="81"/>
      <c r="V4" s="81"/>
      <c r="W4" s="81"/>
      <c r="X4" s="82"/>
      <c r="Y4" s="76" t="s">
        <v>60</v>
      </c>
      <c r="Z4" s="76"/>
      <c r="AA4" s="76"/>
      <c r="AB4" s="76"/>
      <c r="AC4" s="76"/>
      <c r="AD4" s="76"/>
      <c r="AE4" s="76"/>
      <c r="AF4" s="76"/>
      <c r="AG4" s="76"/>
      <c r="AH4" s="76"/>
      <c r="AI4" s="76"/>
      <c r="AJ4" s="76" t="s">
        <v>61</v>
      </c>
      <c r="AK4" s="76"/>
      <c r="AL4" s="76"/>
      <c r="AM4" s="76"/>
      <c r="AN4" s="76"/>
      <c r="AO4" s="76"/>
      <c r="AP4" s="76"/>
      <c r="AQ4" s="76"/>
      <c r="AR4" s="76"/>
      <c r="AS4" s="76"/>
      <c r="AT4" s="76"/>
      <c r="AU4" s="76" t="s">
        <v>62</v>
      </c>
      <c r="AV4" s="76"/>
      <c r="AW4" s="76"/>
      <c r="AX4" s="76"/>
      <c r="AY4" s="76"/>
      <c r="AZ4" s="76"/>
      <c r="BA4" s="76"/>
      <c r="BB4" s="76"/>
      <c r="BC4" s="76"/>
      <c r="BD4" s="76"/>
      <c r="BE4" s="76"/>
      <c r="BF4" s="76" t="s">
        <v>63</v>
      </c>
      <c r="BG4" s="76"/>
      <c r="BH4" s="76"/>
      <c r="BI4" s="76"/>
      <c r="BJ4" s="76"/>
      <c r="BK4" s="76"/>
      <c r="BL4" s="76"/>
      <c r="BM4" s="76"/>
      <c r="BN4" s="76"/>
      <c r="BO4" s="76"/>
      <c r="BP4" s="76"/>
      <c r="BQ4" s="76" t="s">
        <v>64</v>
      </c>
      <c r="BR4" s="76"/>
      <c r="BS4" s="76"/>
      <c r="BT4" s="76"/>
      <c r="BU4" s="76"/>
      <c r="BV4" s="76"/>
      <c r="BW4" s="76"/>
      <c r="BX4" s="76"/>
      <c r="BY4" s="76"/>
      <c r="BZ4" s="76"/>
      <c r="CA4" s="76"/>
      <c r="CB4" s="76" t="s">
        <v>65</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2019</v>
      </c>
      <c r="C6" s="33">
        <f t="shared" ref="C6:X6" si="3">C7</f>
        <v>42129</v>
      </c>
      <c r="D6" s="33">
        <f t="shared" si="3"/>
        <v>47</v>
      </c>
      <c r="E6" s="33">
        <f t="shared" si="3"/>
        <v>17</v>
      </c>
      <c r="F6" s="33">
        <f t="shared" si="3"/>
        <v>5</v>
      </c>
      <c r="G6" s="33">
        <f t="shared" si="3"/>
        <v>0</v>
      </c>
      <c r="H6" s="33" t="str">
        <f t="shared" si="3"/>
        <v>宮城県　登米市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29.82</v>
      </c>
      <c r="Q6" s="34">
        <f t="shared" si="3"/>
        <v>91.49</v>
      </c>
      <c r="R6" s="34">
        <f t="shared" si="3"/>
        <v>3141</v>
      </c>
      <c r="S6" s="34">
        <f t="shared" si="3"/>
        <v>78596</v>
      </c>
      <c r="T6" s="34">
        <f t="shared" si="3"/>
        <v>536.12</v>
      </c>
      <c r="U6" s="34">
        <f t="shared" si="3"/>
        <v>146.6</v>
      </c>
      <c r="V6" s="34">
        <f t="shared" si="3"/>
        <v>23244</v>
      </c>
      <c r="W6" s="34">
        <f t="shared" si="3"/>
        <v>20.93</v>
      </c>
      <c r="X6" s="34">
        <f t="shared" si="3"/>
        <v>1110.56</v>
      </c>
      <c r="Y6" s="35">
        <f>IF(Y7="",NA(),Y7)</f>
        <v>87.52</v>
      </c>
      <c r="Z6" s="35">
        <f t="shared" ref="Z6:AH6" si="4">IF(Z7="",NA(),Z7)</f>
        <v>78.11</v>
      </c>
      <c r="AA6" s="35">
        <f t="shared" si="4"/>
        <v>73.819999999999993</v>
      </c>
      <c r="AB6" s="35">
        <f t="shared" si="4"/>
        <v>72.78</v>
      </c>
      <c r="AC6" s="35">
        <f t="shared" si="4"/>
        <v>70.11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1332.2</v>
      </c>
      <c r="BG6" s="35">
        <f t="shared" ref="BG6:BO6" si="7">IF(BG7="",NA(),BG7)</f>
        <v>660.1</v>
      </c>
      <c r="BH6" s="35">
        <f t="shared" si="7"/>
        <v>900.16</v>
      </c>
      <c r="BI6" s="35">
        <f t="shared" si="7"/>
        <v>382.83</v>
      </c>
      <c r="BJ6" s="35">
        <f t="shared" si="7"/>
        <v>547.24</v>
      </c>
      <c r="BK6" s="35">
        <f t="shared" si="7"/>
        <v>1081.8</v>
      </c>
      <c r="BL6" s="35">
        <f t="shared" si="7"/>
        <v>974.93</v>
      </c>
      <c r="BM6" s="35">
        <f t="shared" si="7"/>
        <v>684.74</v>
      </c>
      <c r="BN6" s="35">
        <f t="shared" si="7"/>
        <v>654.91999999999996</v>
      </c>
      <c r="BO6" s="35">
        <f t="shared" si="7"/>
        <v>654.71</v>
      </c>
      <c r="BP6" s="34" t="str">
        <f>IF(BP7="","",IF(BP7="-","【-】","【"&amp;SUBSTITUTE(TEXT(BP7,"#,##0.00"),"-","△")&amp;"】"))</f>
        <v>【765.47】</v>
      </c>
      <c r="BQ6" s="35">
        <f>IF(BQ7="",NA(),BQ7)</f>
        <v>33.659999999999997</v>
      </c>
      <c r="BR6" s="35">
        <f t="shared" ref="BR6:BZ6" si="8">IF(BR7="",NA(),BR7)</f>
        <v>51.49</v>
      </c>
      <c r="BS6" s="35">
        <f t="shared" si="8"/>
        <v>44.67</v>
      </c>
      <c r="BT6" s="35">
        <f t="shared" si="8"/>
        <v>47.78</v>
      </c>
      <c r="BU6" s="35">
        <f t="shared" si="8"/>
        <v>52.17</v>
      </c>
      <c r="BV6" s="35">
        <f t="shared" si="8"/>
        <v>52.19</v>
      </c>
      <c r="BW6" s="35">
        <f t="shared" si="8"/>
        <v>55.32</v>
      </c>
      <c r="BX6" s="35">
        <f t="shared" si="8"/>
        <v>65.33</v>
      </c>
      <c r="BY6" s="35">
        <f t="shared" si="8"/>
        <v>65.39</v>
      </c>
      <c r="BZ6" s="35">
        <f t="shared" si="8"/>
        <v>65.37</v>
      </c>
      <c r="CA6" s="34" t="str">
        <f>IF(CA7="","",IF(CA7="-","【-】","【"&amp;SUBSTITUTE(TEXT(CA7,"#,##0.00"),"-","△")&amp;"】"))</f>
        <v>【59.59】</v>
      </c>
      <c r="CB6" s="35">
        <f>IF(CB7="",NA(),CB7)</f>
        <v>494.1</v>
      </c>
      <c r="CC6" s="35">
        <f t="shared" ref="CC6:CK6" si="9">IF(CC7="",NA(),CC7)</f>
        <v>324.8</v>
      </c>
      <c r="CD6" s="35">
        <f t="shared" si="9"/>
        <v>375.73</v>
      </c>
      <c r="CE6" s="35">
        <f t="shared" si="9"/>
        <v>351.43</v>
      </c>
      <c r="CF6" s="35">
        <f t="shared" si="9"/>
        <v>296.47000000000003</v>
      </c>
      <c r="CG6" s="35">
        <f t="shared" si="9"/>
        <v>296.14</v>
      </c>
      <c r="CH6" s="35">
        <f t="shared" si="9"/>
        <v>283.17</v>
      </c>
      <c r="CI6" s="35">
        <f t="shared" si="9"/>
        <v>227.43</v>
      </c>
      <c r="CJ6" s="35">
        <f t="shared" si="9"/>
        <v>230.88</v>
      </c>
      <c r="CK6" s="35">
        <f t="shared" si="9"/>
        <v>228.99</v>
      </c>
      <c r="CL6" s="34" t="str">
        <f>IF(CL7="","",IF(CL7="-","【-】","【"&amp;SUBSTITUTE(TEXT(CL7,"#,##0.00"),"-","△")&amp;"】"))</f>
        <v>【257.86】</v>
      </c>
      <c r="CM6" s="35">
        <f>IF(CM7="",NA(),CM7)</f>
        <v>42.04</v>
      </c>
      <c r="CN6" s="35">
        <f t="shared" ref="CN6:CV6" si="10">IF(CN7="",NA(),CN7)</f>
        <v>41.26</v>
      </c>
      <c r="CO6" s="35">
        <f t="shared" si="10"/>
        <v>42</v>
      </c>
      <c r="CP6" s="35">
        <f t="shared" si="10"/>
        <v>41.84</v>
      </c>
      <c r="CQ6" s="35">
        <f t="shared" si="10"/>
        <v>42.14</v>
      </c>
      <c r="CR6" s="35">
        <f t="shared" si="10"/>
        <v>52.31</v>
      </c>
      <c r="CS6" s="35">
        <f t="shared" si="10"/>
        <v>60.65</v>
      </c>
      <c r="CT6" s="35">
        <f t="shared" si="10"/>
        <v>56.01</v>
      </c>
      <c r="CU6" s="35">
        <f t="shared" si="10"/>
        <v>56.72</v>
      </c>
      <c r="CV6" s="35">
        <f t="shared" si="10"/>
        <v>54.06</v>
      </c>
      <c r="CW6" s="34" t="str">
        <f>IF(CW7="","",IF(CW7="-","【-】","【"&amp;SUBSTITUTE(TEXT(CW7,"#,##0.00"),"-","△")&amp;"】"))</f>
        <v>【51.30】</v>
      </c>
      <c r="CX6" s="35">
        <f>IF(CX7="",NA(),CX7)</f>
        <v>77.260000000000005</v>
      </c>
      <c r="CY6" s="35">
        <f t="shared" ref="CY6:DG6" si="11">IF(CY7="",NA(),CY7)</f>
        <v>77.52</v>
      </c>
      <c r="CZ6" s="35">
        <f t="shared" si="11"/>
        <v>78.42</v>
      </c>
      <c r="DA6" s="35">
        <f t="shared" si="11"/>
        <v>79.099999999999994</v>
      </c>
      <c r="DB6" s="35">
        <f t="shared" si="11"/>
        <v>79.959999999999994</v>
      </c>
      <c r="DC6" s="35">
        <f t="shared" si="11"/>
        <v>84.32</v>
      </c>
      <c r="DD6" s="35">
        <f t="shared" si="11"/>
        <v>84.58</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0.44</v>
      </c>
      <c r="EM6" s="35">
        <f t="shared" si="14"/>
        <v>0.04</v>
      </c>
      <c r="EN6" s="35">
        <f t="shared" si="14"/>
        <v>0.02</v>
      </c>
      <c r="EO6" s="34" t="str">
        <f>IF(EO7="","",IF(EO7="-","【-】","【"&amp;SUBSTITUTE(TEXT(EO7,"#,##0.00"),"-","△")&amp;"】"))</f>
        <v>【0.02】</v>
      </c>
    </row>
    <row r="7" spans="1:145" s="36" customFormat="1" x14ac:dyDescent="0.15">
      <c r="A7" s="28"/>
      <c r="B7" s="37">
        <v>2019</v>
      </c>
      <c r="C7" s="37">
        <v>42129</v>
      </c>
      <c r="D7" s="37">
        <v>47</v>
      </c>
      <c r="E7" s="37">
        <v>17</v>
      </c>
      <c r="F7" s="37">
        <v>5</v>
      </c>
      <c r="G7" s="37">
        <v>0</v>
      </c>
      <c r="H7" s="37" t="s">
        <v>100</v>
      </c>
      <c r="I7" s="37" t="s">
        <v>101</v>
      </c>
      <c r="J7" s="37" t="s">
        <v>102</v>
      </c>
      <c r="K7" s="37" t="s">
        <v>103</v>
      </c>
      <c r="L7" s="37" t="s">
        <v>104</v>
      </c>
      <c r="M7" s="37" t="s">
        <v>105</v>
      </c>
      <c r="N7" s="38" t="s">
        <v>106</v>
      </c>
      <c r="O7" s="38" t="s">
        <v>107</v>
      </c>
      <c r="P7" s="38">
        <v>29.82</v>
      </c>
      <c r="Q7" s="38">
        <v>91.49</v>
      </c>
      <c r="R7" s="38">
        <v>3141</v>
      </c>
      <c r="S7" s="38">
        <v>78596</v>
      </c>
      <c r="T7" s="38">
        <v>536.12</v>
      </c>
      <c r="U7" s="38">
        <v>146.6</v>
      </c>
      <c r="V7" s="38">
        <v>23244</v>
      </c>
      <c r="W7" s="38">
        <v>20.93</v>
      </c>
      <c r="X7" s="38">
        <v>1110.56</v>
      </c>
      <c r="Y7" s="38">
        <v>87.52</v>
      </c>
      <c r="Z7" s="38">
        <v>78.11</v>
      </c>
      <c r="AA7" s="38">
        <v>73.819999999999993</v>
      </c>
      <c r="AB7" s="38">
        <v>72.78</v>
      </c>
      <c r="AC7" s="38">
        <v>70.11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1332.2</v>
      </c>
      <c r="BG7" s="38">
        <v>660.1</v>
      </c>
      <c r="BH7" s="38">
        <v>900.16</v>
      </c>
      <c r="BI7" s="38">
        <v>382.83</v>
      </c>
      <c r="BJ7" s="38">
        <v>547.24</v>
      </c>
      <c r="BK7" s="38">
        <v>1081.8</v>
      </c>
      <c r="BL7" s="38">
        <v>974.93</v>
      </c>
      <c r="BM7" s="38">
        <v>684.74</v>
      </c>
      <c r="BN7" s="38">
        <v>654.91999999999996</v>
      </c>
      <c r="BO7" s="38">
        <v>654.71</v>
      </c>
      <c r="BP7" s="38">
        <v>765.47</v>
      </c>
      <c r="BQ7" s="38">
        <v>33.659999999999997</v>
      </c>
      <c r="BR7" s="38">
        <v>51.49</v>
      </c>
      <c r="BS7" s="38">
        <v>44.67</v>
      </c>
      <c r="BT7" s="38">
        <v>47.78</v>
      </c>
      <c r="BU7" s="38">
        <v>52.17</v>
      </c>
      <c r="BV7" s="38">
        <v>52.19</v>
      </c>
      <c r="BW7" s="38">
        <v>55.32</v>
      </c>
      <c r="BX7" s="38">
        <v>65.33</v>
      </c>
      <c r="BY7" s="38">
        <v>65.39</v>
      </c>
      <c r="BZ7" s="38">
        <v>65.37</v>
      </c>
      <c r="CA7" s="38">
        <v>59.59</v>
      </c>
      <c r="CB7" s="38">
        <v>494.1</v>
      </c>
      <c r="CC7" s="38">
        <v>324.8</v>
      </c>
      <c r="CD7" s="38">
        <v>375.73</v>
      </c>
      <c r="CE7" s="38">
        <v>351.43</v>
      </c>
      <c r="CF7" s="38">
        <v>296.47000000000003</v>
      </c>
      <c r="CG7" s="38">
        <v>296.14</v>
      </c>
      <c r="CH7" s="38">
        <v>283.17</v>
      </c>
      <c r="CI7" s="38">
        <v>227.43</v>
      </c>
      <c r="CJ7" s="38">
        <v>230.88</v>
      </c>
      <c r="CK7" s="38">
        <v>228.99</v>
      </c>
      <c r="CL7" s="38">
        <v>257.86</v>
      </c>
      <c r="CM7" s="38">
        <v>42.04</v>
      </c>
      <c r="CN7" s="38">
        <v>41.26</v>
      </c>
      <c r="CO7" s="38">
        <v>42</v>
      </c>
      <c r="CP7" s="38">
        <v>41.84</v>
      </c>
      <c r="CQ7" s="38">
        <v>42.14</v>
      </c>
      <c r="CR7" s="38">
        <v>52.31</v>
      </c>
      <c r="CS7" s="38">
        <v>60.65</v>
      </c>
      <c r="CT7" s="38">
        <v>56.01</v>
      </c>
      <c r="CU7" s="38">
        <v>56.72</v>
      </c>
      <c r="CV7" s="38">
        <v>54.06</v>
      </c>
      <c r="CW7" s="38">
        <v>51.3</v>
      </c>
      <c r="CX7" s="38">
        <v>77.260000000000005</v>
      </c>
      <c r="CY7" s="38">
        <v>77.52</v>
      </c>
      <c r="CZ7" s="38">
        <v>78.42</v>
      </c>
      <c r="DA7" s="38">
        <v>79.099999999999994</v>
      </c>
      <c r="DB7" s="38">
        <v>79.959999999999994</v>
      </c>
      <c r="DC7" s="38">
        <v>84.32</v>
      </c>
      <c r="DD7" s="38">
        <v>84.58</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113</v>
      </c>
    </row>
    <row r="12" spans="1:145" x14ac:dyDescent="0.15">
      <c r="B12">
        <v>1</v>
      </c>
      <c r="C12">
        <v>1</v>
      </c>
      <c r="D12">
        <v>1</v>
      </c>
      <c r="E12">
        <v>1</v>
      </c>
      <c r="F12">
        <v>1</v>
      </c>
      <c r="G12" t="s">
        <v>114</v>
      </c>
    </row>
    <row r="13" spans="1:145" x14ac:dyDescent="0.15">
      <c r="B13" t="s">
        <v>115</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菅原　淳</cp:lastModifiedBy>
  <cp:lastPrinted>2021-01-28T04:29:11Z</cp:lastPrinted>
  <dcterms:created xsi:type="dcterms:W3CDTF">2020-12-04T02:59:50Z</dcterms:created>
  <dcterms:modified xsi:type="dcterms:W3CDTF">2021-01-28T04:29:13Z</dcterms:modified>
  <cp:category/>
</cp:coreProperties>
</file>