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0_登米市★\01_当初\"/>
    </mc:Choice>
  </mc:AlternateContent>
  <workbookProtection workbookAlgorithmName="SHA-512" workbookHashValue="HFm5V+4BCF5FhIkVcpTZgAlWz+ctjHxrPAWJkPbvQSvgqbKW/loHTBSzfE6w2THuJrUYyXzQelrBFAI1jiPhhA==" workbookSaltValue="tbKplvfZiGsxfp4biS3U5Q==" workbookSpinCount="100000" lockStructure="1"/>
  <bookViews>
    <workbookView xWindow="0" yWindow="0" windowWidth="28800" windowHeight="1108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AD10" i="4" s="1"/>
  <c r="Q6" i="5"/>
  <c r="W10" i="4" s="1"/>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F85" i="4"/>
  <c r="E85" i="4"/>
  <c r="AL10" i="4"/>
  <c r="B10" i="4"/>
  <c r="BB8" i="4"/>
  <c r="AT8" i="4"/>
  <c r="AL8" i="4"/>
  <c r="AD8" i="4"/>
  <c r="W8" i="4"/>
  <c r="I8" i="4"/>
  <c r="B8" i="4"/>
  <c r="B6" i="4"/>
</calcChain>
</file>

<file path=xl/sharedStrings.xml><?xml version="1.0" encoding="utf-8"?>
<sst xmlns="http://schemas.openxmlformats.org/spreadsheetml/2006/main" count="289" uniqueCount="116">
  <si>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</si>
  <si>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</si>
  <si>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</si>
  <si>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</si>
  <si>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</si>
  <si>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</si>
  <si>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</si>
  <si>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</si>
  <si>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</si>
  <si>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</si>
  <si>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</si>
  <si>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</si>
  <si>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</si>
  <si>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</si>
  <si>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</si>
  <si>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</si>
  <si>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</si>
  <si>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</si>
  <si>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</si>
  <si>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</si>
  <si>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</si>
  <si>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</si>
  <si>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</si>
  <si>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</si>
  <si>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</si>
  <si>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</si>
  <si>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</si>
  <si>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</si>
  <si>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</si>
  <si>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</si>
  <si>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</si>
  <si>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</si>
  <si>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</si>
  <si>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</si>
  <si>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</si>
  <si>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</si>
  <si>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</si>
  <si>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</si>
  <si>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</si>
  <si>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</si>
  <si>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</si>
  <si>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</si>
  <si>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</si>
  <si>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</si>
  <si>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</si>
  <si>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</si>
  <si>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</si>
  <si>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</si>
  <si>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</si>
  <si>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</si>
  <si>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</si>
  <si>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</si>
  <si>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</si>
  <si>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</si>
  <si>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</si>
  <si>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</si>
  <si>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</si>
  <si>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</si>
  <si>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</si>
  <si>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</si>
  <si>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</si>
  <si>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</si>
  <si>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</si>
  <si>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</si>
  <si>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</si>
  <si>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</si>
  <si>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</si>
  <si>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</si>
  <si>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</si>
  <si>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</si>
  <si>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</si>
  <si>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</si>
  <si>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</si>
  <si>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</si>
  <si>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</si>
  <si>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</si>
  <si>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</si>
  <si>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</si>
  <si>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</si>
  <si>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</si>
  <si>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</si>
  <si>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</si>
  <si>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</si>
  <si>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</si>
  <si>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</si>
  <si>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</si>
  <si>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</si>
  <si>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</si>
  <si>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</si>
  <si>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</si>
  <si>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</si>
  <si>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</si>
  <si>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</si>
  <si>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</si>
  <si>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</si>
  <si>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</si>
  <si>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</si>
  <si>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</si>
  <si>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</si>
  <si>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</si>
  <si>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</si>
  <si>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</si>
  <si>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</si>
  <si>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</si>
  <si>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</si>
  <si>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</si>
  <si>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</si>
  <si>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</si>
  <si>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</si>
  <si>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</si>
  <si>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</si>
  <si>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</si>
  <si>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</si>
  <si>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「①有形固定資産減価償却率」は、地方公営企業法適用前の減価償却累計額を控除した額を開始時点の資産として計上しているため、減価償却累計額が小さく、平均値を大きく下回っている。</t>
    <phoneticPr fontId="4"/>
  </si>
  <si>
    <t>　令和２年度より地方公営企業法を適用したため、令和２年度からの数値となっている。
「①経常収支比率」は、他会計補助金等の増加により営業外収益が増加したが、修繕費等の増加により営業費用も増加したため前年度を下回った。100％を超えて単年度黒字となっているが、基準外繰入に依存しているため、収入確保と経費削減に努めなければならない。
「②累積欠損金比率」は、純利益の発生により減少したものである。
「③流動比率」は、営業外収益の増加による現金の増加などにより、前年度を上回った。今後も、流動資産の確保に努めていく。
「④企業債残高対事業規模比率」は、建設投資において、自己資金が少ないため借入金に依存してきたが、新規整備はなく企業債残高が減少しており、平均値を下回った。
「⑥汚水処理原価」は、修繕費等の増加により前年度より増加した。汚水処理原価の増加により「⑤経費回収率」は前年度を下回り、100％に達していない。汚水処理費の削減と使用料改定を行い、回収率の改善を図っていく。
「⑦施設利用率」は、１基あたりの処理水量の増加により、前年度を上回った。
「⑧水洗化率」は、本市では、排水設備工事申請と浄化槽設置申請を同時に提出することにより浄化槽工事を実施しているため、100％となっている。</t>
    <rPh sb="52" eb="53">
      <t>ホカ</t>
    </rPh>
    <rPh sb="53" eb="55">
      <t>カイケイ</t>
    </rPh>
    <rPh sb="55" eb="58">
      <t>ホジョキン</t>
    </rPh>
    <rPh sb="58" eb="59">
      <t>トウ</t>
    </rPh>
    <rPh sb="60" eb="62">
      <t>ゾウカ</t>
    </rPh>
    <rPh sb="65" eb="68">
      <t>エイギョウガイ</t>
    </rPh>
    <rPh sb="68" eb="70">
      <t>シュウエキ</t>
    </rPh>
    <rPh sb="71" eb="73">
      <t>ゾウカ</t>
    </rPh>
    <rPh sb="77" eb="80">
      <t>シュウゼンヒ</t>
    </rPh>
    <rPh sb="80" eb="81">
      <t>トウ</t>
    </rPh>
    <rPh sb="82" eb="84">
      <t>ゾウカ</t>
    </rPh>
    <rPh sb="98" eb="101">
      <t>ゼンネンド</t>
    </rPh>
    <rPh sb="102" eb="104">
      <t>シタマワ</t>
    </rPh>
    <rPh sb="206" eb="209">
      <t>エイギョウガイ</t>
    </rPh>
    <rPh sb="209" eb="211">
      <t>シュウエキ</t>
    </rPh>
    <rPh sb="212" eb="214">
      <t>ゾウカ</t>
    </rPh>
    <rPh sb="217" eb="219">
      <t>ゲンキン</t>
    </rPh>
    <rPh sb="220" eb="222">
      <t>ゾウカ</t>
    </rPh>
    <rPh sb="228" eb="231">
      <t>ゼンネンド</t>
    </rPh>
    <rPh sb="232" eb="234">
      <t>ウワマワ</t>
    </rPh>
    <rPh sb="237" eb="239">
      <t>コンゴ</t>
    </rPh>
    <rPh sb="304" eb="306">
      <t>シンキ</t>
    </rPh>
    <rPh sb="306" eb="308">
      <t>セイビ</t>
    </rPh>
    <rPh sb="328" eb="330">
      <t>シタマワ</t>
    </rPh>
    <rPh sb="345" eb="348">
      <t>シュウゼンヒ</t>
    </rPh>
    <rPh sb="348" eb="349">
      <t>トウ</t>
    </rPh>
    <rPh sb="350" eb="352">
      <t>ゾウカ</t>
    </rPh>
    <rPh sb="360" eb="362">
      <t>ゾウカ</t>
    </rPh>
    <rPh sb="365" eb="369">
      <t>オスイショリ</t>
    </rPh>
    <rPh sb="369" eb="371">
      <t>ゲンカ</t>
    </rPh>
    <rPh sb="372" eb="374">
      <t>ゾウカ</t>
    </rPh>
    <rPh sb="386" eb="389">
      <t>ゼンネンド</t>
    </rPh>
    <rPh sb="390" eb="392">
      <t>シタマワ</t>
    </rPh>
    <rPh sb="449" eb="450">
      <t>キ</t>
    </rPh>
    <rPh sb="454" eb="456">
      <t>ショリ</t>
    </rPh>
    <rPh sb="456" eb="458">
      <t>スイリョウ</t>
    </rPh>
    <rPh sb="459" eb="461">
      <t>ゾウカ</t>
    </rPh>
    <rPh sb="465" eb="468">
      <t>ゼンネンド</t>
    </rPh>
    <rPh sb="469" eb="471">
      <t>ウワマワ</t>
    </rPh>
    <phoneticPr fontId="4"/>
  </si>
  <si>
    <t>　平成10年度より個別排水処理施設整備に着手し、132基を管理している。浄化槽は維持管理コストが嵩み「汚水処理原価」が高く、「経費回収率」が低い状況にある。令和５年度に使用料改定を行うとともに、汚水処理費の削減を行っていく。
　今後は、施設更新費用の増加や人口減少に伴う使用料の減少等が予測される。的確な経営分析を行い、使用料改定による収益の確保や、維持管理費の削減など、持続可能な経営に努める必要がある。</t>
    <rPh sb="9" eb="11">
      <t>コベツ</t>
    </rPh>
    <rPh sb="29" eb="31">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</si>
</sst>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D2-43FC-83C3-F59067D7E6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4D2-43FC-83C3-F59067D7E6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47.16</c:v>
                </c:pt>
                <c:pt idx="3">
                  <c:v>45.45</c:v>
                </c:pt>
                <c:pt idx="4">
                  <c:v>46.51</c:v>
                </c:pt>
              </c:numCache>
            </c:numRef>
          </c:val>
          <c:extLst>
            <c:ext xmlns:c16="http://schemas.microsoft.com/office/drawing/2014/chart" uri="{C3380CC4-5D6E-409C-BE32-E72D297353CC}">
              <c16:uniqueId val="{00000000-C668-4208-A6D4-D4DF1E8DB9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46.36</c:v>
                </c:pt>
                <c:pt idx="3">
                  <c:v>46.45</c:v>
                </c:pt>
                <c:pt idx="4">
                  <c:v>45.36</c:v>
                </c:pt>
              </c:numCache>
            </c:numRef>
          </c:val>
          <c:smooth val="0"/>
          <c:extLst>
            <c:ext xmlns:c16="http://schemas.microsoft.com/office/drawing/2014/chart" uri="{C3380CC4-5D6E-409C-BE32-E72D297353CC}">
              <c16:uniqueId val="{00000001-C668-4208-A6D4-D4DF1E8DB9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F7CB-491C-A109-B583270A55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83.08</c:v>
                </c:pt>
                <c:pt idx="3">
                  <c:v>82.61</c:v>
                </c:pt>
                <c:pt idx="4">
                  <c:v>82.21</c:v>
                </c:pt>
              </c:numCache>
            </c:numRef>
          </c:val>
          <c:smooth val="0"/>
          <c:extLst>
            <c:ext xmlns:c16="http://schemas.microsoft.com/office/drawing/2014/chart" uri="{C3380CC4-5D6E-409C-BE32-E72D297353CC}">
              <c16:uniqueId val="{00000001-F7CB-491C-A109-B583270A55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102.72</c:v>
                </c:pt>
                <c:pt idx="3">
                  <c:v>116.95</c:v>
                </c:pt>
                <c:pt idx="4">
                  <c:v>108.74</c:v>
                </c:pt>
              </c:numCache>
            </c:numRef>
          </c:val>
          <c:extLst>
            <c:ext xmlns:c16="http://schemas.microsoft.com/office/drawing/2014/chart" uri="{C3380CC4-5D6E-409C-BE32-E72D297353CC}">
              <c16:uniqueId val="{00000000-4903-4713-A8E0-29F3BF37CC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96.14</c:v>
                </c:pt>
                <c:pt idx="3">
                  <c:v>95.6</c:v>
                </c:pt>
                <c:pt idx="4">
                  <c:v>93.57</c:v>
                </c:pt>
              </c:numCache>
            </c:numRef>
          </c:val>
          <c:smooth val="0"/>
          <c:extLst>
            <c:ext xmlns:c16="http://schemas.microsoft.com/office/drawing/2014/chart" uri="{C3380CC4-5D6E-409C-BE32-E72D297353CC}">
              <c16:uniqueId val="{00000001-4903-4713-A8E0-29F3BF37CC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8.64</c:v>
                </c:pt>
                <c:pt idx="3">
                  <c:v>17.28</c:v>
                </c:pt>
                <c:pt idx="4">
                  <c:v>26.04</c:v>
                </c:pt>
              </c:numCache>
            </c:numRef>
          </c:val>
          <c:extLst>
            <c:ext xmlns:c16="http://schemas.microsoft.com/office/drawing/2014/chart" uri="{C3380CC4-5D6E-409C-BE32-E72D297353CC}">
              <c16:uniqueId val="{00000000-C9C0-4986-B488-F005D6DC9A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33.75</c:v>
                </c:pt>
                <c:pt idx="3">
                  <c:v>36.21</c:v>
                </c:pt>
                <c:pt idx="4">
                  <c:v>39.69</c:v>
                </c:pt>
              </c:numCache>
            </c:numRef>
          </c:val>
          <c:smooth val="0"/>
          <c:extLst>
            <c:ext xmlns:c16="http://schemas.microsoft.com/office/drawing/2014/chart" uri="{C3380CC4-5D6E-409C-BE32-E72D297353CC}">
              <c16:uniqueId val="{00000001-C9C0-4986-B488-F005D6DC9A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CD-4472-A1D4-786709C394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CD-4472-A1D4-786709C394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212.62</c:v>
                </c:pt>
                <c:pt idx="3">
                  <c:v>145.82</c:v>
                </c:pt>
                <c:pt idx="4">
                  <c:v>103.44</c:v>
                </c:pt>
              </c:numCache>
            </c:numRef>
          </c:val>
          <c:extLst>
            <c:ext xmlns:c16="http://schemas.microsoft.com/office/drawing/2014/chart" uri="{C3380CC4-5D6E-409C-BE32-E72D297353CC}">
              <c16:uniqueId val="{00000000-5A2B-4C84-AB45-2FE79121F0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237</c:v>
                </c:pt>
                <c:pt idx="3">
                  <c:v>257.23</c:v>
                </c:pt>
                <c:pt idx="4">
                  <c:v>293.54000000000002</c:v>
                </c:pt>
              </c:numCache>
            </c:numRef>
          </c:val>
          <c:smooth val="0"/>
          <c:extLst>
            <c:ext xmlns:c16="http://schemas.microsoft.com/office/drawing/2014/chart" uri="{C3380CC4-5D6E-409C-BE32-E72D297353CC}">
              <c16:uniqueId val="{00000001-5A2B-4C84-AB45-2FE79121F0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171.15</c:v>
                </c:pt>
                <c:pt idx="3">
                  <c:v>232.29</c:v>
                </c:pt>
                <c:pt idx="4">
                  <c:v>325.62</c:v>
                </c:pt>
              </c:numCache>
            </c:numRef>
          </c:val>
          <c:extLst>
            <c:ext xmlns:c16="http://schemas.microsoft.com/office/drawing/2014/chart" uri="{C3380CC4-5D6E-409C-BE32-E72D297353CC}">
              <c16:uniqueId val="{00000000-A019-4086-BE1C-8F12AEEA92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135.35</c:v>
                </c:pt>
                <c:pt idx="3">
                  <c:v>150.91999999999999</c:v>
                </c:pt>
                <c:pt idx="4">
                  <c:v>151.72</c:v>
                </c:pt>
              </c:numCache>
            </c:numRef>
          </c:val>
          <c:smooth val="0"/>
          <c:extLst>
            <c:ext xmlns:c16="http://schemas.microsoft.com/office/drawing/2014/chart" uri="{C3380CC4-5D6E-409C-BE32-E72D297353CC}">
              <c16:uniqueId val="{00000001-A019-4086-BE1C-8F12AEEA92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867.88</c:v>
                </c:pt>
                <c:pt idx="3">
                  <c:v>829.69</c:v>
                </c:pt>
                <c:pt idx="4">
                  <c:v>764.33</c:v>
                </c:pt>
              </c:numCache>
            </c:numRef>
          </c:val>
          <c:extLst>
            <c:ext xmlns:c16="http://schemas.microsoft.com/office/drawing/2014/chart" uri="{C3380CC4-5D6E-409C-BE32-E72D297353CC}">
              <c16:uniqueId val="{00000000-34CC-4DFA-A4C9-C009CDA76A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782.91</c:v>
                </c:pt>
                <c:pt idx="3">
                  <c:v>783.21</c:v>
                </c:pt>
                <c:pt idx="4">
                  <c:v>902.04</c:v>
                </c:pt>
              </c:numCache>
            </c:numRef>
          </c:val>
          <c:smooth val="0"/>
          <c:extLst>
            <c:ext xmlns:c16="http://schemas.microsoft.com/office/drawing/2014/chart" uri="{C3380CC4-5D6E-409C-BE32-E72D297353CC}">
              <c16:uniqueId val="{00000001-34CC-4DFA-A4C9-C009CDA76A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25.42</c:v>
                </c:pt>
                <c:pt idx="3">
                  <c:v>33.32</c:v>
                </c:pt>
                <c:pt idx="4">
                  <c:v>30.44</c:v>
                </c:pt>
              </c:numCache>
            </c:numRef>
          </c:val>
          <c:extLst>
            <c:ext xmlns:c16="http://schemas.microsoft.com/office/drawing/2014/chart" uri="{C3380CC4-5D6E-409C-BE32-E72D297353CC}">
              <c16:uniqueId val="{00000000-6FFF-465F-813F-E6366DA476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49.38</c:v>
                </c:pt>
                <c:pt idx="3">
                  <c:v>48.53</c:v>
                </c:pt>
                <c:pt idx="4">
                  <c:v>46.11</c:v>
                </c:pt>
              </c:numCache>
            </c:numRef>
          </c:val>
          <c:smooth val="0"/>
          <c:extLst>
            <c:ext xmlns:c16="http://schemas.microsoft.com/office/drawing/2014/chart" uri="{C3380CC4-5D6E-409C-BE32-E72D297353CC}">
              <c16:uniqueId val="{00000001-6FFF-465F-813F-E6366DA476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597.76</c:v>
                </c:pt>
                <c:pt idx="3">
                  <c:v>458.96</c:v>
                </c:pt>
                <c:pt idx="4">
                  <c:v>503.26</c:v>
                </c:pt>
              </c:numCache>
            </c:numRef>
          </c:val>
          <c:extLst>
            <c:ext xmlns:c16="http://schemas.microsoft.com/office/drawing/2014/chart" uri="{C3380CC4-5D6E-409C-BE32-E72D297353CC}">
              <c16:uniqueId val="{00000000-96B2-4A03-A4B9-A0E43EECF7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316.97000000000003</c:v>
                </c:pt>
                <c:pt idx="3">
                  <c:v>326.17</c:v>
                </c:pt>
                <c:pt idx="4">
                  <c:v>336.93</c:v>
                </c:pt>
              </c:numCache>
            </c:numRef>
          </c:val>
          <c:smooth val="0"/>
          <c:extLst>
            <c:ext xmlns:c16="http://schemas.microsoft.com/office/drawing/2014/chart" uri="{C3380CC4-5D6E-409C-BE32-E72D297353CC}">
              <c16:uniqueId val="{00000001-96B2-4A03-A4B9-A0E43EECF7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登米市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74795</v>
      </c>
      <c r="AM8" s="45"/>
      <c r="AN8" s="45"/>
      <c r="AO8" s="45"/>
      <c r="AP8" s="45"/>
      <c r="AQ8" s="45"/>
      <c r="AR8" s="45"/>
      <c r="AS8" s="45"/>
      <c r="AT8" s="46">
        <f>データ!T6</f>
        <v>536.09</v>
      </c>
      <c r="AU8" s="46"/>
      <c r="AV8" s="46"/>
      <c r="AW8" s="46"/>
      <c r="AX8" s="46"/>
      <c r="AY8" s="46"/>
      <c r="AZ8" s="46"/>
      <c r="BA8" s="46"/>
      <c r="BB8" s="46">
        <f>データ!U6</f>
        <v>139.52000000000001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18.850000000000001</v>
      </c>
      <c r="J10" s="46"/>
      <c r="K10" s="46"/>
      <c r="L10" s="46"/>
      <c r="M10" s="46"/>
      <c r="N10" s="46"/>
      <c r="O10" s="46"/>
      <c r="P10" s="46">
        <f>データ!P6</f>
        <v>0.53</v>
      </c>
      <c r="Q10" s="46"/>
      <c r="R10" s="46"/>
      <c r="S10" s="46"/>
      <c r="T10" s="46"/>
      <c r="U10" s="46"/>
      <c r="V10" s="46"/>
      <c r="W10" s="46">
        <f>データ!Q6</f>
        <v>100</v>
      </c>
      <c r="X10" s="46"/>
      <c r="Y10" s="46"/>
      <c r="Z10" s="46"/>
      <c r="AA10" s="46"/>
      <c r="AB10" s="46"/>
      <c r="AC10" s="46"/>
      <c r="AD10" s="45">
        <f>データ!R6</f>
        <v>3141</v>
      </c>
      <c r="AE10" s="45"/>
      <c r="AF10" s="45"/>
      <c r="AG10" s="45"/>
      <c r="AH10" s="45"/>
      <c r="AI10" s="45"/>
      <c r="AJ10" s="45"/>
      <c r="AK10" s="2"/>
      <c r="AL10" s="45">
        <f>データ!V6</f>
        <v>390</v>
      </c>
      <c r="AM10" s="45"/>
      <c r="AN10" s="45"/>
      <c r="AO10" s="45"/>
      <c r="AP10" s="45"/>
      <c r="AQ10" s="45"/>
      <c r="AR10" s="45"/>
      <c r="AS10" s="45"/>
      <c r="AT10" s="46">
        <f>データ!W6</f>
        <v>0.33</v>
      </c>
      <c r="AU10" s="46"/>
      <c r="AV10" s="46"/>
      <c r="AW10" s="46"/>
      <c r="AX10" s="46"/>
      <c r="AY10" s="46"/>
      <c r="AZ10" s="46"/>
      <c r="BA10" s="46"/>
      <c r="BB10" s="46">
        <f>データ!X6</f>
        <v>1181.82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h0u9FA/R50A6nuVu7m9mhfFioW/LroOdgh8TnwzYMO1QSPnRL22nVP95oPFwjDDPCWCeT5FiILCMKtfQnofhbw==" saltValue="lwfa84xxkNcs8oyOJIYl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election activeCell="H10" sqref="H10"/>
    </sheetView>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42129</v>
      </c>
      <c r="D6" s="19">
        <f t="shared" si="3"/>
        <v>46</v>
      </c>
      <c r="E6" s="19">
        <f t="shared" si="3"/>
        <v>18</v>
      </c>
      <c r="F6" s="19">
        <f t="shared" si="3"/>
        <v>1</v>
      </c>
      <c r="G6" s="19">
        <f t="shared" si="3"/>
        <v>0</v>
      </c>
      <c r="H6" s="19" t="str">
        <f t="shared" si="3"/>
        <v>宮城県　登米市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18.850000000000001</v>
      </c>
      <c r="P6" s="20">
        <f t="shared" si="3"/>
        <v>0.53</v>
      </c>
      <c r="Q6" s="20">
        <f t="shared" si="3"/>
        <v>100</v>
      </c>
      <c r="R6" s="20">
        <f t="shared" si="3"/>
        <v>3141</v>
      </c>
      <c r="S6" s="20">
        <f t="shared" si="3"/>
        <v>74795</v>
      </c>
      <c r="T6" s="20">
        <f t="shared" si="3"/>
        <v>536.09</v>
      </c>
      <c r="U6" s="20">
        <f t="shared" si="3"/>
        <v>139.52000000000001</v>
      </c>
      <c r="V6" s="20">
        <f t="shared" si="3"/>
        <v>390</v>
      </c>
      <c r="W6" s="20">
        <f t="shared" si="3"/>
        <v>0.33</v>
      </c>
      <c r="X6" s="20">
        <f t="shared" si="3"/>
        <v>1181.82</v>
      </c>
      <c r="Y6" s="21" t="str">
        <f>IF(Y7="",NA(),Y7)</f>
        <v>-</v>
      </c>
      <c r="Z6" s="21" t="str">
        <f t="shared" ref="Z6:AH6" si="4">IF(Z7="",NA(),Z7)</f>
        <v>-</v>
      </c>
      <c r="AA6" s="21">
        <f t="shared" si="4"/>
        <v>102.72</v>
      </c>
      <c r="AB6" s="21">
        <f t="shared" si="4"/>
        <v>116.95</v>
      </c>
      <c r="AC6" s="21">
        <f t="shared" si="4"/>
        <v>108.74</v>
      </c>
      <c r="AD6" s="21" t="str">
        <f t="shared" si="4"/>
        <v>-</v>
      </c>
      <c r="AE6" s="21" t="str">
        <f t="shared" si="4"/>
        <v>-</v>
      </c>
      <c r="AF6" s="21">
        <f t="shared" si="4"/>
        <v>96.14</v>
      </c>
      <c r="AG6" s="21">
        <f t="shared" si="4"/>
        <v>95.6</v>
      </c>
      <c r="AH6" s="21">
        <f t="shared" si="4"/>
        <v>93.57</v>
      </c>
      <c r="AI6" s="20" t="str">
        <f>IF(AI7="","",IF(AI7="-","【-】","【"&amp;SUBSTITUTE(TEXT(AI7,"#,##0.00"),"-","△")&amp;"】"))</f>
        <v>【93.47】</v>
      </c>
      <c r="AJ6" s="21" t="str">
        <f>IF(AJ7="",NA(),AJ7)</f>
        <v>-</v>
      </c>
      <c r="AK6" s="21" t="str">
        <f t="shared" ref="AK6:AS6" si="5">IF(AK7="",NA(),AK7)</f>
        <v>-</v>
      </c>
      <c r="AL6" s="21">
        <f t="shared" si="5"/>
        <v>212.62</v>
      </c>
      <c r="AM6" s="21">
        <f t="shared" si="5"/>
        <v>145.82</v>
      </c>
      <c r="AN6" s="21">
        <f t="shared" si="5"/>
        <v>103.44</v>
      </c>
      <c r="AO6" s="21" t="str">
        <f t="shared" si="5"/>
        <v>-</v>
      </c>
      <c r="AP6" s="21" t="str">
        <f t="shared" si="5"/>
        <v>-</v>
      </c>
      <c r="AQ6" s="21">
        <f t="shared" si="5"/>
        <v>237</v>
      </c>
      <c r="AR6" s="21">
        <f t="shared" si="5"/>
        <v>257.23</v>
      </c>
      <c r="AS6" s="21">
        <f t="shared" si="5"/>
        <v>293.54000000000002</v>
      </c>
      <c r="AT6" s="20" t="str">
        <f>IF(AT7="","",IF(AT7="-","【-】","【"&amp;SUBSTITUTE(TEXT(AT7,"#,##0.00"),"-","△")&amp;"】"))</f>
        <v>【264.35】</v>
      </c>
      <c r="AU6" s="21" t="str">
        <f>IF(AU7="",NA(),AU7)</f>
        <v>-</v>
      </c>
      <c r="AV6" s="21" t="str">
        <f t="shared" ref="AV6:BD6" si="6">IF(AV7="",NA(),AV7)</f>
        <v>-</v>
      </c>
      <c r="AW6" s="21">
        <f t="shared" si="6"/>
        <v>171.15</v>
      </c>
      <c r="AX6" s="21">
        <f t="shared" si="6"/>
        <v>232.29</v>
      </c>
      <c r="AY6" s="21">
        <f t="shared" si="6"/>
        <v>325.62</v>
      </c>
      <c r="AZ6" s="21" t="str">
        <f t="shared" si="6"/>
        <v>-</v>
      </c>
      <c r="BA6" s="21" t="str">
        <f t="shared" si="6"/>
        <v>-</v>
      </c>
      <c r="BB6" s="21">
        <f t="shared" si="6"/>
        <v>135.35</v>
      </c>
      <c r="BC6" s="21">
        <f t="shared" si="6"/>
        <v>150.91999999999999</v>
      </c>
      <c r="BD6" s="21">
        <f t="shared" si="6"/>
        <v>151.72</v>
      </c>
      <c r="BE6" s="20" t="str">
        <f>IF(BE7="","",IF(BE7="-","【-】","【"&amp;SUBSTITUTE(TEXT(BE7,"#,##0.00"),"-","△")&amp;"】"))</f>
        <v>【155.91】</v>
      </c>
      <c r="BF6" s="21" t="str">
        <f>IF(BF7="",NA(),BF7)</f>
        <v>-</v>
      </c>
      <c r="BG6" s="21" t="str">
        <f t="shared" ref="BG6:BO6" si="7">IF(BG7="",NA(),BG7)</f>
        <v>-</v>
      </c>
      <c r="BH6" s="21">
        <f t="shared" si="7"/>
        <v>867.88</v>
      </c>
      <c r="BI6" s="21">
        <f t="shared" si="7"/>
        <v>829.69</v>
      </c>
      <c r="BJ6" s="21">
        <f t="shared" si="7"/>
        <v>764.33</v>
      </c>
      <c r="BK6" s="21" t="str">
        <f t="shared" si="7"/>
        <v>-</v>
      </c>
      <c r="BL6" s="21" t="str">
        <f t="shared" si="7"/>
        <v>-</v>
      </c>
      <c r="BM6" s="21">
        <f t="shared" si="7"/>
        <v>782.91</v>
      </c>
      <c r="BN6" s="21">
        <f t="shared" si="7"/>
        <v>783.21</v>
      </c>
      <c r="BO6" s="21">
        <f t="shared" si="7"/>
        <v>902.04</v>
      </c>
      <c r="BP6" s="20" t="str">
        <f>IF(BP7="","",IF(BP7="-","【-】","【"&amp;SUBSTITUTE(TEXT(BP7,"#,##0.00"),"-","△")&amp;"】"))</f>
        <v>【881.57】</v>
      </c>
      <c r="BQ6" s="21" t="str">
        <f>IF(BQ7="",NA(),BQ7)</f>
        <v>-</v>
      </c>
      <c r="BR6" s="21" t="str">
        <f t="shared" ref="BR6:BZ6" si="8">IF(BR7="",NA(),BR7)</f>
        <v>-</v>
      </c>
      <c r="BS6" s="21">
        <f t="shared" si="8"/>
        <v>25.42</v>
      </c>
      <c r="BT6" s="21">
        <f t="shared" si="8"/>
        <v>33.32</v>
      </c>
      <c r="BU6" s="21">
        <f t="shared" si="8"/>
        <v>30.44</v>
      </c>
      <c r="BV6" s="21" t="str">
        <f t="shared" si="8"/>
        <v>-</v>
      </c>
      <c r="BW6" s="21" t="str">
        <f t="shared" si="8"/>
        <v>-</v>
      </c>
      <c r="BX6" s="21">
        <f t="shared" si="8"/>
        <v>49.38</v>
      </c>
      <c r="BY6" s="21">
        <f t="shared" si="8"/>
        <v>48.53</v>
      </c>
      <c r="BZ6" s="21">
        <f t="shared" si="8"/>
        <v>46.11</v>
      </c>
      <c r="CA6" s="20" t="str">
        <f>IF(CA7="","",IF(CA7="-","【-】","【"&amp;SUBSTITUTE(TEXT(CA7,"#,##0.00"),"-","△")&amp;"】"))</f>
        <v>【46.46】</v>
      </c>
      <c r="CB6" s="21" t="str">
        <f>IF(CB7="",NA(),CB7)</f>
        <v>-</v>
      </c>
      <c r="CC6" s="21" t="str">
        <f t="shared" ref="CC6:CK6" si="9">IF(CC7="",NA(),CC7)</f>
        <v>-</v>
      </c>
      <c r="CD6" s="21">
        <f t="shared" si="9"/>
        <v>597.76</v>
      </c>
      <c r="CE6" s="21">
        <f t="shared" si="9"/>
        <v>458.96</v>
      </c>
      <c r="CF6" s="21">
        <f t="shared" si="9"/>
        <v>503.26</v>
      </c>
      <c r="CG6" s="21" t="str">
        <f t="shared" si="9"/>
        <v>-</v>
      </c>
      <c r="CH6" s="21" t="str">
        <f t="shared" si="9"/>
        <v>-</v>
      </c>
      <c r="CI6" s="21">
        <f t="shared" si="9"/>
        <v>316.97000000000003</v>
      </c>
      <c r="CJ6" s="21">
        <f t="shared" si="9"/>
        <v>326.17</v>
      </c>
      <c r="CK6" s="21">
        <f t="shared" si="9"/>
        <v>336.93</v>
      </c>
      <c r="CL6" s="20" t="str">
        <f>IF(CL7="","",IF(CL7="-","【-】","【"&amp;SUBSTITUTE(TEXT(CL7,"#,##0.00"),"-","△")&amp;"】"))</f>
        <v>【339.86】</v>
      </c>
      <c r="CM6" s="21" t="str">
        <f>IF(CM7="",NA(),CM7)</f>
        <v>-</v>
      </c>
      <c r="CN6" s="21" t="str">
        <f t="shared" ref="CN6:CV6" si="10">IF(CN7="",NA(),CN7)</f>
        <v>-</v>
      </c>
      <c r="CO6" s="21">
        <f t="shared" si="10"/>
        <v>47.16</v>
      </c>
      <c r="CP6" s="21">
        <f t="shared" si="10"/>
        <v>45.45</v>
      </c>
      <c r="CQ6" s="21">
        <f t="shared" si="10"/>
        <v>46.51</v>
      </c>
      <c r="CR6" s="21" t="str">
        <f t="shared" si="10"/>
        <v>-</v>
      </c>
      <c r="CS6" s="21" t="str">
        <f t="shared" si="10"/>
        <v>-</v>
      </c>
      <c r="CT6" s="21">
        <f t="shared" si="10"/>
        <v>46.36</v>
      </c>
      <c r="CU6" s="21">
        <f t="shared" si="10"/>
        <v>46.45</v>
      </c>
      <c r="CV6" s="21">
        <f t="shared" si="10"/>
        <v>45.36</v>
      </c>
      <c r="CW6" s="20" t="str">
        <f>IF(CW7="","",IF(CW7="-","【-】","【"&amp;SUBSTITUTE(TEXT(CW7,"#,##0.00"),"-","△")&amp;"】"))</f>
        <v>【45.78】</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83.08</v>
      </c>
      <c r="DF6" s="21">
        <f t="shared" si="11"/>
        <v>82.61</v>
      </c>
      <c r="DG6" s="21">
        <f t="shared" si="11"/>
        <v>82.21</v>
      </c>
      <c r="DH6" s="20" t="str">
        <f>IF(DH7="","",IF(DH7="-","【-】","【"&amp;SUBSTITUTE(TEXT(DH7,"#,##0.00"),"-","△")&amp;"】"))</f>
        <v>【81.82】</v>
      </c>
      <c r="DI6" s="21" t="str">
        <f>IF(DI7="",NA(),DI7)</f>
        <v>-</v>
      </c>
      <c r="DJ6" s="21" t="str">
        <f t="shared" ref="DJ6:DR6" si="12">IF(DJ7="",NA(),DJ7)</f>
        <v>-</v>
      </c>
      <c r="DK6" s="21">
        <f t="shared" si="12"/>
        <v>8.64</v>
      </c>
      <c r="DL6" s="21">
        <f t="shared" si="12"/>
        <v>17.28</v>
      </c>
      <c r="DM6" s="21">
        <f t="shared" si="12"/>
        <v>26.04</v>
      </c>
      <c r="DN6" s="21" t="str">
        <f t="shared" si="12"/>
        <v>-</v>
      </c>
      <c r="DO6" s="21" t="str">
        <f t="shared" si="12"/>
        <v>-</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42129</v>
      </c>
      <c r="D7" s="23">
        <v>46</v>
      </c>
      <c r="E7" s="23">
        <v>18</v>
      </c>
      <c r="F7" s="23">
        <v>1</v>
      </c>
      <c r="G7" s="23">
        <v>0</v>
      </c>
      <c r="H7" s="23" t="s">
        <v>96</v>
      </c>
      <c r="I7" s="23" t="s">
        <v>97</v>
      </c>
      <c r="J7" s="23" t="s">
        <v>98</v>
      </c>
      <c r="K7" s="23" t="s">
        <v>99</v>
      </c>
      <c r="L7" s="23" t="s">
        <v>100</v>
      </c>
      <c r="M7" s="23" t="s">
        <v>101</v>
      </c>
      <c r="N7" s="24" t="s">
        <v>102</v>
      </c>
      <c r="O7" s="24">
        <v>18.850000000000001</v>
      </c>
      <c r="P7" s="24">
        <v>0.53</v>
      </c>
      <c r="Q7" s="24">
        <v>100</v>
      </c>
      <c r="R7" s="24">
        <v>3141</v>
      </c>
      <c r="S7" s="24">
        <v>74795</v>
      </c>
      <c r="T7" s="24">
        <v>536.09</v>
      </c>
      <c r="U7" s="24">
        <v>139.52000000000001</v>
      </c>
      <c r="V7" s="24">
        <v>390</v>
      </c>
      <c r="W7" s="24">
        <v>0.33</v>
      </c>
      <c r="X7" s="24">
        <v>1181.82</v>
      </c>
      <c r="Y7" s="24" t="s">
        <v>102</v>
      </c>
      <c r="Z7" s="24" t="s">
        <v>102</v>
      </c>
      <c r="AA7" s="24">
        <v>102.72</v>
      </c>
      <c r="AB7" s="24">
        <v>116.95</v>
      </c>
      <c r="AC7" s="24">
        <v>108.74</v>
      </c>
      <c r="AD7" s="24" t="s">
        <v>102</v>
      </c>
      <c r="AE7" s="24" t="s">
        <v>102</v>
      </c>
      <c r="AF7" s="24">
        <v>96.14</v>
      </c>
      <c r="AG7" s="24">
        <v>95.6</v>
      </c>
      <c r="AH7" s="24">
        <v>93.57</v>
      </c>
      <c r="AI7" s="24">
        <v>93.47</v>
      </c>
      <c r="AJ7" s="24" t="s">
        <v>102</v>
      </c>
      <c r="AK7" s="24" t="s">
        <v>102</v>
      </c>
      <c r="AL7" s="24">
        <v>212.62</v>
      </c>
      <c r="AM7" s="24">
        <v>145.82</v>
      </c>
      <c r="AN7" s="24">
        <v>103.44</v>
      </c>
      <c r="AO7" s="24" t="s">
        <v>102</v>
      </c>
      <c r="AP7" s="24" t="s">
        <v>102</v>
      </c>
      <c r="AQ7" s="24">
        <v>237</v>
      </c>
      <c r="AR7" s="24">
        <v>257.23</v>
      </c>
      <c r="AS7" s="24">
        <v>293.54000000000002</v>
      </c>
      <c r="AT7" s="24">
        <v>264.35000000000002</v>
      </c>
      <c r="AU7" s="24" t="s">
        <v>102</v>
      </c>
      <c r="AV7" s="24" t="s">
        <v>102</v>
      </c>
      <c r="AW7" s="24">
        <v>171.15</v>
      </c>
      <c r="AX7" s="24">
        <v>232.29</v>
      </c>
      <c r="AY7" s="24">
        <v>325.62</v>
      </c>
      <c r="AZ7" s="24" t="s">
        <v>102</v>
      </c>
      <c r="BA7" s="24" t="s">
        <v>102</v>
      </c>
      <c r="BB7" s="24">
        <v>135.35</v>
      </c>
      <c r="BC7" s="24">
        <v>150.91999999999999</v>
      </c>
      <c r="BD7" s="24">
        <v>151.72</v>
      </c>
      <c r="BE7" s="24">
        <v>155.91</v>
      </c>
      <c r="BF7" s="24" t="s">
        <v>102</v>
      </c>
      <c r="BG7" s="24" t="s">
        <v>102</v>
      </c>
      <c r="BH7" s="24">
        <v>867.88</v>
      </c>
      <c r="BI7" s="24">
        <v>829.69</v>
      </c>
      <c r="BJ7" s="24">
        <v>764.33</v>
      </c>
      <c r="BK7" s="24" t="s">
        <v>102</v>
      </c>
      <c r="BL7" s="24" t="s">
        <v>102</v>
      </c>
      <c r="BM7" s="24">
        <v>782.91</v>
      </c>
      <c r="BN7" s="24">
        <v>783.21</v>
      </c>
      <c r="BO7" s="24">
        <v>902.04</v>
      </c>
      <c r="BP7" s="24">
        <v>881.57</v>
      </c>
      <c r="BQ7" s="24" t="s">
        <v>102</v>
      </c>
      <c r="BR7" s="24" t="s">
        <v>102</v>
      </c>
      <c r="BS7" s="24">
        <v>25.42</v>
      </c>
      <c r="BT7" s="24">
        <v>33.32</v>
      </c>
      <c r="BU7" s="24">
        <v>30.44</v>
      </c>
      <c r="BV7" s="24" t="s">
        <v>102</v>
      </c>
      <c r="BW7" s="24" t="s">
        <v>102</v>
      </c>
      <c r="BX7" s="24">
        <v>49.38</v>
      </c>
      <c r="BY7" s="24">
        <v>48.53</v>
      </c>
      <c r="BZ7" s="24">
        <v>46.11</v>
      </c>
      <c r="CA7" s="24">
        <v>46.46</v>
      </c>
      <c r="CB7" s="24" t="s">
        <v>102</v>
      </c>
      <c r="CC7" s="24" t="s">
        <v>102</v>
      </c>
      <c r="CD7" s="24">
        <v>597.76</v>
      </c>
      <c r="CE7" s="24">
        <v>458.96</v>
      </c>
      <c r="CF7" s="24">
        <v>503.26</v>
      </c>
      <c r="CG7" s="24" t="s">
        <v>102</v>
      </c>
      <c r="CH7" s="24" t="s">
        <v>102</v>
      </c>
      <c r="CI7" s="24">
        <v>316.97000000000003</v>
      </c>
      <c r="CJ7" s="24">
        <v>326.17</v>
      </c>
      <c r="CK7" s="24">
        <v>336.93</v>
      </c>
      <c r="CL7" s="24">
        <v>339.86</v>
      </c>
      <c r="CM7" s="24" t="s">
        <v>102</v>
      </c>
      <c r="CN7" s="24" t="s">
        <v>102</v>
      </c>
      <c r="CO7" s="24">
        <v>47.16</v>
      </c>
      <c r="CP7" s="24">
        <v>45.45</v>
      </c>
      <c r="CQ7" s="24">
        <v>46.51</v>
      </c>
      <c r="CR7" s="24" t="s">
        <v>102</v>
      </c>
      <c r="CS7" s="24" t="s">
        <v>102</v>
      </c>
      <c r="CT7" s="24">
        <v>46.36</v>
      </c>
      <c r="CU7" s="24">
        <v>46.45</v>
      </c>
      <c r="CV7" s="24">
        <v>45.36</v>
      </c>
      <c r="CW7" s="24">
        <v>45.78</v>
      </c>
      <c r="CX7" s="24" t="s">
        <v>102</v>
      </c>
      <c r="CY7" s="24" t="s">
        <v>102</v>
      </c>
      <c r="CZ7" s="24">
        <v>100</v>
      </c>
      <c r="DA7" s="24">
        <v>100</v>
      </c>
      <c r="DB7" s="24">
        <v>100</v>
      </c>
      <c r="DC7" s="24" t="s">
        <v>102</v>
      </c>
      <c r="DD7" s="24" t="s">
        <v>102</v>
      </c>
      <c r="DE7" s="24">
        <v>83.08</v>
      </c>
      <c r="DF7" s="24">
        <v>82.61</v>
      </c>
      <c r="DG7" s="24">
        <v>82.21</v>
      </c>
      <c r="DH7" s="24">
        <v>81.819999999999993</v>
      </c>
      <c r="DI7" s="24" t="s">
        <v>102</v>
      </c>
      <c r="DJ7" s="24" t="s">
        <v>102</v>
      </c>
      <c r="DK7" s="24">
        <v>8.64</v>
      </c>
      <c r="DL7" s="24">
        <v>17.28</v>
      </c>
      <c r="DM7" s="24">
        <v>26.04</v>
      </c>
      <c r="DN7" s="24" t="s">
        <v>102</v>
      </c>
      <c r="DO7" s="24" t="s">
        <v>102</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2024-01-31T23:42:25Z</cp:lastPrinted>
  <dcterms:created xsi:type="dcterms:W3CDTF">2023-12-12T01:08:34Z</dcterms:created>
  <dcterms:modified xsi:type="dcterms:W3CDTF">2024-01-31T23:42:25Z</dcterms:modified>
  <cp:category/>
</cp:coreProperties>
</file>