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Tw2-sv02\登米市水道事業所総合情報\01　水道管理課\00002 経営管理係\作成フォルダ\R4\17R3公営企業経営比較分析表\R5.2.17_R3決算経営比較分析表【確定版】\"/>
    </mc:Choice>
  </mc:AlternateContent>
  <xr:revisionPtr revIDLastSave="0" documentId="13_ncr:1_{77F166DD-5CE6-452D-AD67-B4C08BF8F822}" xr6:coauthVersionLast="47" xr6:coauthVersionMax="47" xr10:uidLastSave="{00000000-0000-0000-0000-000000000000}"/>
  <workbookProtection workbookAlgorithmName="SHA-512" workbookHashValue="RDLdu9kfgpvWtQ2oryhzejL6fbXNYcCyAramQXBzhmSuBKVzBVtYzH2nd8I2UP8L+6crb1GsiuBBjpaceauJ6A==" workbookSaltValue="rt6MzICHIndglgxU3PN/Y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Q6" i="5"/>
  <c r="P6" i="5"/>
  <c r="P10" i="4" s="1"/>
  <c r="O6" i="5"/>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BB10" i="4"/>
  <c r="AT10" i="4"/>
  <c r="W10" i="4"/>
  <c r="I10" i="4"/>
  <c r="B10" i="4"/>
  <c r="BB8" i="4"/>
  <c r="AL8" i="4"/>
  <c r="W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<sst xmlns="http://schemas.openxmlformats.org/spreadsheetml/2006/main" count="228" uniqueCount="113">
  <si>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</si>
  <si>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</si>
  <si>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</si>
  <si>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</si>
  <si>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</si>
  <si>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</si>
  <si>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</si>
  <si>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</si>
  <si>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</si>
  <si>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</si>
  <si>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</si>
  <si>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</si>
  <si>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</si>
  <si>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</si>
  <si>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</si>
  <si>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</si>
  <si>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</si>
  <si>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</si>
  <si>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</si>
  <si>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</si>
  <si>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</si>
  <si>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</si>
  <si>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</si>
  <si>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</si>
  <si>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</si>
  <si>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</si>
  <si>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</si>
  <si>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</si>
  <si>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</si>
  <si>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</si>
  <si>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</si>
  <si>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</si>
  <si>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</si>
  <si>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</si>
  <si>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</si>
  <si>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</si>
  <si>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</si>
  <si>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</si>
  <si>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</si>
  <si>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</si>
  <si>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</si>
  <si>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</si>
  <si>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</si>
  <si>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</si>
  <si>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</si>
  <si>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</si>
  <si>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</si>
  <si>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</si>
  <si>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</si>
  <si>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</si>
  <si>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</si>
  <si>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</si>
  <si>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</si>
  <si>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</si>
  <si>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</si>
  <si>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</si>
  <si>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</si>
  <si>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</si>
  <si>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</si>
  <si>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</si>
  <si>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</si>
  <si>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</si>
  <si>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</si>
  <si>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</si>
  <si>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</si>
  <si>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</si>
  <si>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</si>
  <si>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</si>
  <si>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</si>
  <si>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</si>
  <si>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</si>
  <si>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</si>
  <si>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</si>
  <si>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</si>
  <si>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</si>
  <si>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</si>
  <si>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</si>
  <si>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</si>
  <si>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</si>
  <si>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</si>
  <si>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</si>
  <si>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</si>
  <si>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</si>
  <si>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</si>
  <si>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</si>
  <si>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</si>
  <si>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</si>
  <si>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</si>
  <si>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</si>
  <si>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</si>
  <si>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</si>
  <si>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</si>
  <si>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</si>
  <si>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</si>
  <si>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</si>
  <si>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</si>
  <si>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</si>
  <si>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</si>
  <si>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</si>
  <si>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</si>
  <si>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</si>
  <si>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</si>
  <si>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</si>
  <si>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</si>
  <si>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</si>
  <si>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</si>
  <si>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</si>
  <si>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</si>
  <si>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</si>
  <si>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</si>
  <si>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　これまでは100％以上を維持しながらも減少傾向であったが、支払利息の減少等により今年度は上昇に転じた。効果的な維持管理と併せ経営基盤強化のため料金改定に取り組んでいる。
②【累積欠損金】　累積欠損金は発生していない。
③【流動比率】　100％を超えてはいるが、類似団体の平均値を下回っている。前年度より27.89ポイント減少した。市独自に定めた250％を下回らぬよう経営改善に取り組む。
④【企業債残高対給水収益比率】　建設改良事業の実施にあたっては、企業債の縮減と合わせ補助金などの有効活用に取り組む。
⑤【料金回収率】　類似団体の平均値を下回っている。４年連続で100％を割り込み、料金収入以外の収入で賄われているため、今後適正な料金収入の確保が必要とされる。また、水需要の減少による給水原価の上昇も予想されるため、料金改定の検討を進めている。
⑥【給水原価】　類似団体の平均を上回り、前年度よりも約３円/㎥の増額となった。引き続き、安定した経営基盤の構築を図るため、水需要に見合った施設のダウンサイジングや維持管理の効率化に取り組んでいく。
⑦【施設利用率】　類似団体平均よりも高い水準で推移しているが、今後水需要の減少が見込まれることから安定的な供給と適切な施設の統廃合を進める。
⑧【有収率】　類似団体の平均値を下回っている。令和４年３月の地震による漏水で配水量が増加し、有収水量が減少したため前年度より約1.86ポイント下がった。今後も老朽管の更新、漏水調査などを積極的に実施し、有収率の向上に取り組んでいく。	</t>
    <phoneticPr fontId="4"/>
  </si>
  <si>
    <t>①【有形固定資産減価償却率】　類似団体平均値よりも低い値が続いているが増加傾向にある。今後も施設更新計画に基づき、老朽化施設の更新等に取り組んでいく。
②【管路経年化率】　類似団体より法定耐用年数を経過した管路を保有している。今後も40年を超える管路が増加するが、国の交付金事業を活用しながら30％以下に抑えるよう管路の更新に取り組んでいく。
③【管路更新率】　全国平均や類似団体の数値を上回った。今後も経営戦略及び施設更新計画に基づき、積極的に老朽管の更新を行っていく。</t>
    <phoneticPr fontId="4"/>
  </si>
  <si>
    <t>　前年度は新型コロナウイルス感染症による生活様式の変化などにより給水収益が増加したものの、今後、人口減少等による影響により減少する見通しである。一方で施設の耐震化及び老朽施設の更新などが控え、近年には純損失の計上も見込まれる厳しい経営状況である。
　経営戦略や施設更新計画に基づき、施設の統廃合やダウンサイジングと併せて、有利な財源の活用や費用の圧縮を図り、更に水道料金の見直しについても検討を行い経営基盤の強化を図っていく。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</si>
</sst>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0.49</c:v>
                </c:pt>
                <c:pt idx="1">
                  <c:v>0.72</c:v>
                </c:pt>
                <c:pt idx="2">
                  <c:v>0.53</c:v>
                </c:pt>
                <c:pt idx="3">
                  <c:v>0.69</c:v>
                </c:pt>
                <c:pt idx="4">
                  <c:v>0.69</c:v>
                </c:pt>
              </c:numCache>
            </c:numRef>
          </c:val>
          <c:extLst>
            <c:ext xmlns:c16="http://schemas.microsoft.com/office/drawing/2014/chart" uri="{C3380CC4-5D6E-409C-BE32-E72D297353CC}">
              <c16:uniqueId val="{00000000-8F2B-48F4-A389-E7CA1E9A9C0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8F2B-48F4-A389-E7CA1E9A9C0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74.12</c:v>
                </c:pt>
                <c:pt idx="1">
                  <c:v>72.48</c:v>
                </c:pt>
                <c:pt idx="2">
                  <c:v>72.900000000000006</c:v>
                </c:pt>
                <c:pt idx="3">
                  <c:v>74.12</c:v>
                </c:pt>
                <c:pt idx="4">
                  <c:v>74.55</c:v>
                </c:pt>
              </c:numCache>
            </c:numRef>
          </c:val>
          <c:extLst>
            <c:ext xmlns:c16="http://schemas.microsoft.com/office/drawing/2014/chart" uri="{C3380CC4-5D6E-409C-BE32-E72D297353CC}">
              <c16:uniqueId val="{00000000-FE95-4EE9-9BE4-D46513C0F9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FE95-4EE9-9BE4-D46513C0F9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85.36</c:v>
                </c:pt>
                <c:pt idx="1">
                  <c:v>86.4</c:v>
                </c:pt>
                <c:pt idx="2">
                  <c:v>84.78</c:v>
                </c:pt>
                <c:pt idx="3">
                  <c:v>84.94</c:v>
                </c:pt>
                <c:pt idx="4">
                  <c:v>83.08</c:v>
                </c:pt>
              </c:numCache>
            </c:numRef>
          </c:val>
          <c:extLst>
            <c:ext xmlns:c16="http://schemas.microsoft.com/office/drawing/2014/chart" uri="{C3380CC4-5D6E-409C-BE32-E72D297353CC}">
              <c16:uniqueId val="{00000000-F120-4E7D-BF2B-4E7CED35208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F120-4E7D-BF2B-4E7CED35208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106.59</c:v>
                </c:pt>
                <c:pt idx="1">
                  <c:v>102.67</c:v>
                </c:pt>
                <c:pt idx="2">
                  <c:v>101.34</c:v>
                </c:pt>
                <c:pt idx="3">
                  <c:v>101.27</c:v>
                </c:pt>
                <c:pt idx="4">
                  <c:v>101.42</c:v>
                </c:pt>
              </c:numCache>
            </c:numRef>
          </c:val>
          <c:extLst>
            <c:ext xmlns:c16="http://schemas.microsoft.com/office/drawing/2014/chart" uri="{C3380CC4-5D6E-409C-BE32-E72D297353CC}">
              <c16:uniqueId val="{00000000-8161-4C1A-95FA-579EC9792F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8161-4C1A-95FA-579EC9792F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44.03</c:v>
                </c:pt>
                <c:pt idx="1">
                  <c:v>43.05</c:v>
                </c:pt>
                <c:pt idx="2">
                  <c:v>44.08</c:v>
                </c:pt>
                <c:pt idx="3">
                  <c:v>45.52</c:v>
                </c:pt>
                <c:pt idx="4">
                  <c:v>47.17</c:v>
                </c:pt>
              </c:numCache>
            </c:numRef>
          </c:val>
          <c:extLst>
            <c:ext xmlns:c16="http://schemas.microsoft.com/office/drawing/2014/chart" uri="{C3380CC4-5D6E-409C-BE32-E72D297353CC}">
              <c16:uniqueId val="{00000000-724D-4366-9F88-F0D5F6B5B4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724D-4366-9F88-F0D5F6B5B4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34.619999999999997</c:v>
                </c:pt>
                <c:pt idx="1">
                  <c:v>33.090000000000003</c:v>
                </c:pt>
                <c:pt idx="2">
                  <c:v>31.3</c:v>
                </c:pt>
                <c:pt idx="3">
                  <c:v>30.75</c:v>
                </c:pt>
                <c:pt idx="4">
                  <c:v>30.75</c:v>
                </c:pt>
              </c:numCache>
            </c:numRef>
          </c:val>
          <c:extLst>
            <c:ext xmlns:c16="http://schemas.microsoft.com/office/drawing/2014/chart" uri="{C3380CC4-5D6E-409C-BE32-E72D297353CC}">
              <c16:uniqueId val="{00000000-C582-4420-9776-3FCC1C3F93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C582-4420-9776-3FCC1C3F93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01-401E-80B0-CDEB59FBEB7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3401-401E-80B0-CDEB59FBEB7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340.39</c:v>
                </c:pt>
                <c:pt idx="1">
                  <c:v>336.3</c:v>
                </c:pt>
                <c:pt idx="2">
                  <c:v>301.93</c:v>
                </c:pt>
                <c:pt idx="3">
                  <c:v>290.48</c:v>
                </c:pt>
                <c:pt idx="4">
                  <c:v>262.58999999999997</c:v>
                </c:pt>
              </c:numCache>
            </c:numRef>
          </c:val>
          <c:extLst>
            <c:ext xmlns:c16="http://schemas.microsoft.com/office/drawing/2014/chart" uri="{C3380CC4-5D6E-409C-BE32-E72D297353CC}">
              <c16:uniqueId val="{00000000-DD85-457B-837B-8A61ACE321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DD85-457B-837B-8A61ACE321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578.38</c:v>
                </c:pt>
                <c:pt idx="1">
                  <c:v>587.01</c:v>
                </c:pt>
                <c:pt idx="2">
                  <c:v>578.92999999999995</c:v>
                </c:pt>
                <c:pt idx="3">
                  <c:v>553.6</c:v>
                </c:pt>
                <c:pt idx="4">
                  <c:v>533.13</c:v>
                </c:pt>
              </c:numCache>
            </c:numRef>
          </c:val>
          <c:extLst>
            <c:ext xmlns:c16="http://schemas.microsoft.com/office/drawing/2014/chart" uri="{C3380CC4-5D6E-409C-BE32-E72D297353CC}">
              <c16:uniqueId val="{00000000-E130-4A29-8BA6-2CD2F89CFE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E130-4A29-8BA6-2CD2F89CFE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101.78</c:v>
                </c:pt>
                <c:pt idx="1">
                  <c:v>97.41</c:v>
                </c:pt>
                <c:pt idx="2">
                  <c:v>95.56</c:v>
                </c:pt>
                <c:pt idx="3">
                  <c:v>96.74</c:v>
                </c:pt>
                <c:pt idx="4">
                  <c:v>95.97</c:v>
                </c:pt>
              </c:numCache>
            </c:numRef>
          </c:val>
          <c:extLst>
            <c:ext xmlns:c16="http://schemas.microsoft.com/office/drawing/2014/chart" uri="{C3380CC4-5D6E-409C-BE32-E72D297353CC}">
              <c16:uniqueId val="{00000000-89D0-4487-BB4E-1BB8C85F5D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89D0-4487-BB4E-1BB8C85F5D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260.83</c:v>
                </c:pt>
                <c:pt idx="1">
                  <c:v>272.89</c:v>
                </c:pt>
                <c:pt idx="2">
                  <c:v>278.89</c:v>
                </c:pt>
                <c:pt idx="3">
                  <c:v>275.01</c:v>
                </c:pt>
                <c:pt idx="4">
                  <c:v>277.79000000000002</c:v>
                </c:pt>
              </c:numCache>
            </c:numRef>
          </c:val>
          <c:extLst>
            <c:ext xmlns:c16="http://schemas.microsoft.com/office/drawing/2014/chart" uri="{C3380CC4-5D6E-409C-BE32-E72D297353CC}">
              <c16:uniqueId val="{00000000-1E16-4E6A-9EAF-2D39549D53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1E16-4E6A-9EAF-2D39549D53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宮城県　登米市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76120</v>
      </c>
      <c r="AM8" s="69"/>
      <c r="AN8" s="69"/>
      <c r="AO8" s="69"/>
      <c r="AP8" s="69"/>
      <c r="AQ8" s="69"/>
      <c r="AR8" s="69"/>
      <c r="AS8" s="69"/>
      <c r="AT8" s="37">
        <f>データ!$S$6</f>
        <v>536.12</v>
      </c>
      <c r="AU8" s="38"/>
      <c r="AV8" s="38"/>
      <c r="AW8" s="38"/>
      <c r="AX8" s="38"/>
      <c r="AY8" s="38"/>
      <c r="AZ8" s="38"/>
      <c r="BA8" s="38"/>
      <c r="BB8" s="58">
        <f>データ!$T$6</f>
        <v>141.97999999999999</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60.02</v>
      </c>
      <c r="J10" s="38"/>
      <c r="K10" s="38"/>
      <c r="L10" s="38"/>
      <c r="M10" s="38"/>
      <c r="N10" s="38"/>
      <c r="O10" s="68"/>
      <c r="P10" s="58">
        <f>データ!$P$6</f>
        <v>99.69</v>
      </c>
      <c r="Q10" s="58"/>
      <c r="R10" s="58"/>
      <c r="S10" s="58"/>
      <c r="T10" s="58"/>
      <c r="U10" s="58"/>
      <c r="V10" s="58"/>
      <c r="W10" s="69">
        <f>データ!$Q$6</f>
        <v>5360</v>
      </c>
      <c r="X10" s="69"/>
      <c r="Y10" s="69"/>
      <c r="Z10" s="69"/>
      <c r="AA10" s="69"/>
      <c r="AB10" s="69"/>
      <c r="AC10" s="69"/>
      <c r="AD10" s="2"/>
      <c r="AE10" s="2"/>
      <c r="AF10" s="2"/>
      <c r="AG10" s="2"/>
      <c r="AH10" s="2"/>
      <c r="AI10" s="2"/>
      <c r="AJ10" s="2"/>
      <c r="AK10" s="2"/>
      <c r="AL10" s="69">
        <f>データ!$U$6</f>
        <v>75412</v>
      </c>
      <c r="AM10" s="69"/>
      <c r="AN10" s="69"/>
      <c r="AO10" s="69"/>
      <c r="AP10" s="69"/>
      <c r="AQ10" s="69"/>
      <c r="AR10" s="69"/>
      <c r="AS10" s="69"/>
      <c r="AT10" s="37">
        <f>データ!$V$6</f>
        <v>541.09</v>
      </c>
      <c r="AU10" s="38"/>
      <c r="AV10" s="38"/>
      <c r="AW10" s="38"/>
      <c r="AX10" s="38"/>
      <c r="AY10" s="38"/>
      <c r="AZ10" s="38"/>
      <c r="BA10" s="38"/>
      <c r="BB10" s="58">
        <f>データ!$W$6</f>
        <v>139.37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112</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1xOcPiWxWyheRml6GYAFL+WJGFG62KlCSWsTeD23AJ5Za3GdSdQJoMFVXFRXoc4LWxRahHfHJ2B9o8bnnX5Eog==" saltValue="r46K4rkTxUqQK9QvO6dc0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42129</v>
      </c>
      <c r="D6" s="20">
        <f t="shared" si="3"/>
        <v>46</v>
      </c>
      <c r="E6" s="20">
        <f t="shared" si="3"/>
        <v>1</v>
      </c>
      <c r="F6" s="20">
        <f t="shared" si="3"/>
        <v>0</v>
      </c>
      <c r="G6" s="20">
        <f t="shared" si="3"/>
        <v>1</v>
      </c>
      <c r="H6" s="20" t="str">
        <f t="shared" si="3"/>
        <v>宮城県　登米市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60.02</v>
      </c>
      <c r="P6" s="21">
        <f t="shared" si="3"/>
        <v>99.69</v>
      </c>
      <c r="Q6" s="21">
        <f t="shared" si="3"/>
        <v>5360</v>
      </c>
      <c r="R6" s="21">
        <f t="shared" si="3"/>
        <v>76120</v>
      </c>
      <c r="S6" s="21">
        <f t="shared" si="3"/>
        <v>536.12</v>
      </c>
      <c r="T6" s="21">
        <f t="shared" si="3"/>
        <v>141.97999999999999</v>
      </c>
      <c r="U6" s="21">
        <f t="shared" si="3"/>
        <v>75412</v>
      </c>
      <c r="V6" s="21">
        <f t="shared" si="3"/>
        <v>541.09</v>
      </c>
      <c r="W6" s="21">
        <f t="shared" si="3"/>
        <v>139.37</v>
      </c>
      <c r="X6" s="22">
        <f>IF(X7="",NA(),X7)</f>
        <v>106.59</v>
      </c>
      <c r="Y6" s="22">
        <f t="shared" ref="Y6:AG6" si="4">IF(Y7="",NA(),Y7)</f>
        <v>102.67</v>
      </c>
      <c r="Z6" s="22">
        <f t="shared" si="4"/>
        <v>101.34</v>
      </c>
      <c r="AA6" s="22">
        <f t="shared" si="4"/>
        <v>101.27</v>
      </c>
      <c r="AB6" s="22">
        <f t="shared" si="4"/>
        <v>101.42</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340.39</v>
      </c>
      <c r="AU6" s="22">
        <f t="shared" ref="AU6:BC6" si="6">IF(AU7="",NA(),AU7)</f>
        <v>336.3</v>
      </c>
      <c r="AV6" s="22">
        <f t="shared" si="6"/>
        <v>301.93</v>
      </c>
      <c r="AW6" s="22">
        <f t="shared" si="6"/>
        <v>290.48</v>
      </c>
      <c r="AX6" s="22">
        <f t="shared" si="6"/>
        <v>262.58999999999997</v>
      </c>
      <c r="AY6" s="22">
        <f t="shared" si="6"/>
        <v>355.5</v>
      </c>
      <c r="AZ6" s="22">
        <f t="shared" si="6"/>
        <v>349.83</v>
      </c>
      <c r="BA6" s="22">
        <f t="shared" si="6"/>
        <v>360.86</v>
      </c>
      <c r="BB6" s="22">
        <f t="shared" si="6"/>
        <v>350.79</v>
      </c>
      <c r="BC6" s="22">
        <f t="shared" si="6"/>
        <v>354.57</v>
      </c>
      <c r="BD6" s="21" t="str">
        <f>IF(BD7="","",IF(BD7="-","【-】","【"&amp;SUBSTITUTE(TEXT(BD7,"#,##0.00"),"-","△")&amp;"】"))</f>
        <v>【261.51】</v>
      </c>
      <c r="BE6" s="22">
        <f>IF(BE7="",NA(),BE7)</f>
        <v>578.38</v>
      </c>
      <c r="BF6" s="22">
        <f t="shared" ref="BF6:BN6" si="7">IF(BF7="",NA(),BF7)</f>
        <v>587.01</v>
      </c>
      <c r="BG6" s="22">
        <f t="shared" si="7"/>
        <v>578.92999999999995</v>
      </c>
      <c r="BH6" s="22">
        <f t="shared" si="7"/>
        <v>553.6</v>
      </c>
      <c r="BI6" s="22">
        <f t="shared" si="7"/>
        <v>533.13</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101.78</v>
      </c>
      <c r="BQ6" s="22">
        <f t="shared" ref="BQ6:BY6" si="8">IF(BQ7="",NA(),BQ7)</f>
        <v>97.41</v>
      </c>
      <c r="BR6" s="22">
        <f t="shared" si="8"/>
        <v>95.56</v>
      </c>
      <c r="BS6" s="22">
        <f t="shared" si="8"/>
        <v>96.74</v>
      </c>
      <c r="BT6" s="22">
        <f t="shared" si="8"/>
        <v>95.97</v>
      </c>
      <c r="BU6" s="22">
        <f t="shared" si="8"/>
        <v>104.57</v>
      </c>
      <c r="BV6" s="22">
        <f t="shared" si="8"/>
        <v>103.54</v>
      </c>
      <c r="BW6" s="22">
        <f t="shared" si="8"/>
        <v>103.32</v>
      </c>
      <c r="BX6" s="22">
        <f t="shared" si="8"/>
        <v>100.85</v>
      </c>
      <c r="BY6" s="22">
        <f t="shared" si="8"/>
        <v>103.79</v>
      </c>
      <c r="BZ6" s="21" t="str">
        <f>IF(BZ7="","",IF(BZ7="-","【-】","【"&amp;SUBSTITUTE(TEXT(BZ7,"#,##0.00"),"-","△")&amp;"】"))</f>
        <v>【102.35】</v>
      </c>
      <c r="CA6" s="22">
        <f>IF(CA7="",NA(),CA7)</f>
        <v>260.83</v>
      </c>
      <c r="CB6" s="22">
        <f t="shared" ref="CB6:CJ6" si="9">IF(CB7="",NA(),CB7)</f>
        <v>272.89</v>
      </c>
      <c r="CC6" s="22">
        <f t="shared" si="9"/>
        <v>278.89</v>
      </c>
      <c r="CD6" s="22">
        <f t="shared" si="9"/>
        <v>275.01</v>
      </c>
      <c r="CE6" s="22">
        <f t="shared" si="9"/>
        <v>277.79000000000002</v>
      </c>
      <c r="CF6" s="22">
        <f t="shared" si="9"/>
        <v>165.47</v>
      </c>
      <c r="CG6" s="22">
        <f t="shared" si="9"/>
        <v>167.46</v>
      </c>
      <c r="CH6" s="22">
        <f t="shared" si="9"/>
        <v>168.56</v>
      </c>
      <c r="CI6" s="22">
        <f t="shared" si="9"/>
        <v>167.1</v>
      </c>
      <c r="CJ6" s="22">
        <f t="shared" si="9"/>
        <v>167.86</v>
      </c>
      <c r="CK6" s="21" t="str">
        <f>IF(CK7="","",IF(CK7="-","【-】","【"&amp;SUBSTITUTE(TEXT(CK7,"#,##0.00"),"-","△")&amp;"】"))</f>
        <v>【167.74】</v>
      </c>
      <c r="CL6" s="22">
        <f>IF(CL7="",NA(),CL7)</f>
        <v>74.12</v>
      </c>
      <c r="CM6" s="22">
        <f t="shared" ref="CM6:CU6" si="10">IF(CM7="",NA(),CM7)</f>
        <v>72.48</v>
      </c>
      <c r="CN6" s="22">
        <f t="shared" si="10"/>
        <v>72.900000000000006</v>
      </c>
      <c r="CO6" s="22">
        <f t="shared" si="10"/>
        <v>74.12</v>
      </c>
      <c r="CP6" s="22">
        <f t="shared" si="10"/>
        <v>74.55</v>
      </c>
      <c r="CQ6" s="22">
        <f t="shared" si="10"/>
        <v>59.74</v>
      </c>
      <c r="CR6" s="22">
        <f t="shared" si="10"/>
        <v>59.46</v>
      </c>
      <c r="CS6" s="22">
        <f t="shared" si="10"/>
        <v>59.51</v>
      </c>
      <c r="CT6" s="22">
        <f t="shared" si="10"/>
        <v>59.91</v>
      </c>
      <c r="CU6" s="22">
        <f t="shared" si="10"/>
        <v>59.4</v>
      </c>
      <c r="CV6" s="21" t="str">
        <f>IF(CV7="","",IF(CV7="-","【-】","【"&amp;SUBSTITUTE(TEXT(CV7,"#,##0.00"),"-","△")&amp;"】"))</f>
        <v>【60.29】</v>
      </c>
      <c r="CW6" s="22">
        <f>IF(CW7="",NA(),CW7)</f>
        <v>85.36</v>
      </c>
      <c r="CX6" s="22">
        <f t="shared" ref="CX6:DF6" si="11">IF(CX7="",NA(),CX7)</f>
        <v>86.4</v>
      </c>
      <c r="CY6" s="22">
        <f t="shared" si="11"/>
        <v>84.78</v>
      </c>
      <c r="CZ6" s="22">
        <f t="shared" si="11"/>
        <v>84.94</v>
      </c>
      <c r="DA6" s="22">
        <f t="shared" si="11"/>
        <v>83.08</v>
      </c>
      <c r="DB6" s="22">
        <f t="shared" si="11"/>
        <v>87.28</v>
      </c>
      <c r="DC6" s="22">
        <f t="shared" si="11"/>
        <v>87.41</v>
      </c>
      <c r="DD6" s="22">
        <f t="shared" si="11"/>
        <v>87.08</v>
      </c>
      <c r="DE6" s="22">
        <f t="shared" si="11"/>
        <v>87.26</v>
      </c>
      <c r="DF6" s="22">
        <f t="shared" si="11"/>
        <v>87.57</v>
      </c>
      <c r="DG6" s="21" t="str">
        <f>IF(DG7="","",IF(DG7="-","【-】","【"&amp;SUBSTITUTE(TEXT(DG7,"#,##0.00"),"-","△")&amp;"】"))</f>
        <v>【90.12】</v>
      </c>
      <c r="DH6" s="22">
        <f>IF(DH7="",NA(),DH7)</f>
        <v>44.03</v>
      </c>
      <c r="DI6" s="22">
        <f t="shared" ref="DI6:DQ6" si="12">IF(DI7="",NA(),DI7)</f>
        <v>43.05</v>
      </c>
      <c r="DJ6" s="22">
        <f t="shared" si="12"/>
        <v>44.08</v>
      </c>
      <c r="DK6" s="22">
        <f t="shared" si="12"/>
        <v>45.52</v>
      </c>
      <c r="DL6" s="22">
        <f t="shared" si="12"/>
        <v>47.17</v>
      </c>
      <c r="DM6" s="22">
        <f t="shared" si="12"/>
        <v>46.94</v>
      </c>
      <c r="DN6" s="22">
        <f t="shared" si="12"/>
        <v>47.62</v>
      </c>
      <c r="DO6" s="22">
        <f t="shared" si="12"/>
        <v>48.55</v>
      </c>
      <c r="DP6" s="22">
        <f t="shared" si="12"/>
        <v>49.2</v>
      </c>
      <c r="DQ6" s="22">
        <f t="shared" si="12"/>
        <v>50.01</v>
      </c>
      <c r="DR6" s="21" t="str">
        <f>IF(DR7="","",IF(DR7="-","【-】","【"&amp;SUBSTITUTE(TEXT(DR7,"#,##0.00"),"-","△")&amp;"】"))</f>
        <v>【50.88】</v>
      </c>
      <c r="DS6" s="22">
        <f>IF(DS7="",NA(),DS7)</f>
        <v>34.619999999999997</v>
      </c>
      <c r="DT6" s="22">
        <f t="shared" ref="DT6:EB6" si="13">IF(DT7="",NA(),DT7)</f>
        <v>33.090000000000003</v>
      </c>
      <c r="DU6" s="22">
        <f t="shared" si="13"/>
        <v>31.3</v>
      </c>
      <c r="DV6" s="22">
        <f t="shared" si="13"/>
        <v>30.75</v>
      </c>
      <c r="DW6" s="22">
        <f t="shared" si="13"/>
        <v>30.75</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0.49</v>
      </c>
      <c r="EE6" s="22">
        <f t="shared" ref="EE6:EM6" si="14">IF(EE7="",NA(),EE7)</f>
        <v>0.72</v>
      </c>
      <c r="EF6" s="22">
        <f t="shared" si="14"/>
        <v>0.53</v>
      </c>
      <c r="EG6" s="22">
        <f t="shared" si="14"/>
        <v>0.69</v>
      </c>
      <c r="EH6" s="22">
        <f t="shared" si="14"/>
        <v>0.69</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42129</v>
      </c>
      <c r="D7" s="24">
        <v>46</v>
      </c>
      <c r="E7" s="24">
        <v>1</v>
      </c>
      <c r="F7" s="24">
        <v>0</v>
      </c>
      <c r="G7" s="24">
        <v>1</v>
      </c>
      <c r="H7" s="24" t="s">
        <v>93</v>
      </c>
      <c r="I7" s="24" t="s">
        <v>94</v>
      </c>
      <c r="J7" s="24" t="s">
        <v>95</v>
      </c>
      <c r="K7" s="24" t="s">
        <v>96</v>
      </c>
      <c r="L7" s="24" t="s">
        <v>97</v>
      </c>
      <c r="M7" s="24" t="s">
        <v>98</v>
      </c>
      <c r="N7" s="25" t="s">
        <v>99</v>
      </c>
      <c r="O7" s="25">
        <v>60.02</v>
      </c>
      <c r="P7" s="25">
        <v>99.69</v>
      </c>
      <c r="Q7" s="25">
        <v>5360</v>
      </c>
      <c r="R7" s="25">
        <v>76120</v>
      </c>
      <c r="S7" s="25">
        <v>536.12</v>
      </c>
      <c r="T7" s="25">
        <v>141.97999999999999</v>
      </c>
      <c r="U7" s="25">
        <v>75412</v>
      </c>
      <c r="V7" s="25">
        <v>541.09</v>
      </c>
      <c r="W7" s="25">
        <v>139.37</v>
      </c>
      <c r="X7" s="25">
        <v>106.59</v>
      </c>
      <c r="Y7" s="25">
        <v>102.67</v>
      </c>
      <c r="Z7" s="25">
        <v>101.34</v>
      </c>
      <c r="AA7" s="25">
        <v>101.27</v>
      </c>
      <c r="AB7" s="25">
        <v>101.42</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340.39</v>
      </c>
      <c r="AU7" s="25">
        <v>336.3</v>
      </c>
      <c r="AV7" s="25">
        <v>301.93</v>
      </c>
      <c r="AW7" s="25">
        <v>290.48</v>
      </c>
      <c r="AX7" s="25">
        <v>262.58999999999997</v>
      </c>
      <c r="AY7" s="25">
        <v>355.5</v>
      </c>
      <c r="AZ7" s="25">
        <v>349.83</v>
      </c>
      <c r="BA7" s="25">
        <v>360.86</v>
      </c>
      <c r="BB7" s="25">
        <v>350.79</v>
      </c>
      <c r="BC7" s="25">
        <v>354.57</v>
      </c>
      <c r="BD7" s="25">
        <v>261.51</v>
      </c>
      <c r="BE7" s="25">
        <v>578.38</v>
      </c>
      <c r="BF7" s="25">
        <v>587.01</v>
      </c>
      <c r="BG7" s="25">
        <v>578.92999999999995</v>
      </c>
      <c r="BH7" s="25">
        <v>553.6</v>
      </c>
      <c r="BI7" s="25">
        <v>533.13</v>
      </c>
      <c r="BJ7" s="25">
        <v>312.58</v>
      </c>
      <c r="BK7" s="25">
        <v>314.87</v>
      </c>
      <c r="BL7" s="25">
        <v>309.27999999999997</v>
      </c>
      <c r="BM7" s="25">
        <v>322.92</v>
      </c>
      <c r="BN7" s="25">
        <v>303.45999999999998</v>
      </c>
      <c r="BO7" s="25">
        <v>265.16000000000003</v>
      </c>
      <c r="BP7" s="25">
        <v>101.78</v>
      </c>
      <c r="BQ7" s="25">
        <v>97.41</v>
      </c>
      <c r="BR7" s="25">
        <v>95.56</v>
      </c>
      <c r="BS7" s="25">
        <v>96.74</v>
      </c>
      <c r="BT7" s="25">
        <v>95.97</v>
      </c>
      <c r="BU7" s="25">
        <v>104.57</v>
      </c>
      <c r="BV7" s="25">
        <v>103.54</v>
      </c>
      <c r="BW7" s="25">
        <v>103.32</v>
      </c>
      <c r="BX7" s="25">
        <v>100.85</v>
      </c>
      <c r="BY7" s="25">
        <v>103.79</v>
      </c>
      <c r="BZ7" s="25">
        <v>102.35</v>
      </c>
      <c r="CA7" s="25">
        <v>260.83</v>
      </c>
      <c r="CB7" s="25">
        <v>272.89</v>
      </c>
      <c r="CC7" s="25">
        <v>278.89</v>
      </c>
      <c r="CD7" s="25">
        <v>275.01</v>
      </c>
      <c r="CE7" s="25">
        <v>277.79000000000002</v>
      </c>
      <c r="CF7" s="25">
        <v>165.47</v>
      </c>
      <c r="CG7" s="25">
        <v>167.46</v>
      </c>
      <c r="CH7" s="25">
        <v>168.56</v>
      </c>
      <c r="CI7" s="25">
        <v>167.1</v>
      </c>
      <c r="CJ7" s="25">
        <v>167.86</v>
      </c>
      <c r="CK7" s="25">
        <v>167.74</v>
      </c>
      <c r="CL7" s="25">
        <v>74.12</v>
      </c>
      <c r="CM7" s="25">
        <v>72.48</v>
      </c>
      <c r="CN7" s="25">
        <v>72.900000000000006</v>
      </c>
      <c r="CO7" s="25">
        <v>74.12</v>
      </c>
      <c r="CP7" s="25">
        <v>74.55</v>
      </c>
      <c r="CQ7" s="25">
        <v>59.74</v>
      </c>
      <c r="CR7" s="25">
        <v>59.46</v>
      </c>
      <c r="CS7" s="25">
        <v>59.51</v>
      </c>
      <c r="CT7" s="25">
        <v>59.91</v>
      </c>
      <c r="CU7" s="25">
        <v>59.4</v>
      </c>
      <c r="CV7" s="25">
        <v>60.29</v>
      </c>
      <c r="CW7" s="25">
        <v>85.36</v>
      </c>
      <c r="CX7" s="25">
        <v>86.4</v>
      </c>
      <c r="CY7" s="25">
        <v>84.78</v>
      </c>
      <c r="CZ7" s="25">
        <v>84.94</v>
      </c>
      <c r="DA7" s="25">
        <v>83.08</v>
      </c>
      <c r="DB7" s="25">
        <v>87.28</v>
      </c>
      <c r="DC7" s="25">
        <v>87.41</v>
      </c>
      <c r="DD7" s="25">
        <v>87.08</v>
      </c>
      <c r="DE7" s="25">
        <v>87.26</v>
      </c>
      <c r="DF7" s="25">
        <v>87.57</v>
      </c>
      <c r="DG7" s="25">
        <v>90.12</v>
      </c>
      <c r="DH7" s="25">
        <v>44.03</v>
      </c>
      <c r="DI7" s="25">
        <v>43.05</v>
      </c>
      <c r="DJ7" s="25">
        <v>44.08</v>
      </c>
      <c r="DK7" s="25">
        <v>45.52</v>
      </c>
      <c r="DL7" s="25">
        <v>47.17</v>
      </c>
      <c r="DM7" s="25">
        <v>46.94</v>
      </c>
      <c r="DN7" s="25">
        <v>47.62</v>
      </c>
      <c r="DO7" s="25">
        <v>48.55</v>
      </c>
      <c r="DP7" s="25">
        <v>49.2</v>
      </c>
      <c r="DQ7" s="25">
        <v>50.01</v>
      </c>
      <c r="DR7" s="25">
        <v>50.88</v>
      </c>
      <c r="DS7" s="25">
        <v>34.619999999999997</v>
      </c>
      <c r="DT7" s="25">
        <v>33.090000000000003</v>
      </c>
      <c r="DU7" s="25">
        <v>31.3</v>
      </c>
      <c r="DV7" s="25">
        <v>30.75</v>
      </c>
      <c r="DW7" s="25">
        <v>30.75</v>
      </c>
      <c r="DX7" s="25">
        <v>14.48</v>
      </c>
      <c r="DY7" s="25">
        <v>16.27</v>
      </c>
      <c r="DZ7" s="25">
        <v>17.11</v>
      </c>
      <c r="EA7" s="25">
        <v>18.329999999999998</v>
      </c>
      <c r="EB7" s="25">
        <v>20.27</v>
      </c>
      <c r="EC7" s="25">
        <v>22.3</v>
      </c>
      <c r="ED7" s="25">
        <v>0.49</v>
      </c>
      <c r="EE7" s="25">
        <v>0.72</v>
      </c>
      <c r="EF7" s="25">
        <v>0.53</v>
      </c>
      <c r="EG7" s="25">
        <v>0.69</v>
      </c>
      <c r="EH7" s="25">
        <v>0.69</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2023-02-17T01:45:42Z</cp:lastPrinted>
  <dcterms:created xsi:type="dcterms:W3CDTF">2022-12-01T00:53:02Z</dcterms:created>
  <dcterms:modified xsi:type="dcterms:W3CDTF">2023-02-20T01:50:55Z</dcterms:modified>
  <cp:category/>
</cp:coreProperties>
</file>